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tabRatio="715" activeTab="2"/>
  </bookViews>
  <sheets>
    <sheet name="进展汇总" sheetId="19" r:id="rId1"/>
    <sheet name="分类汇总" sheetId="20" r:id="rId2"/>
    <sheet name="墨玉县" sheetId="17" r:id="rId3"/>
  </sheets>
  <definedNames>
    <definedName name="_xlnm._FilterDatabase" localSheetId="2" hidden="1">墨玉县!$A$7:$Q$68</definedName>
    <definedName name="_xlnm.Print_Titles" localSheetId="2">墨玉县!$3:$7</definedName>
    <definedName name="_xlnm.Print_Area" localSheetId="2">墨玉县!$A$1:$O$68</definedName>
  </definedNames>
  <calcPr calcId="144525"/>
</workbook>
</file>

<file path=xl/sharedStrings.xml><?xml version="1.0" encoding="utf-8"?>
<sst xmlns="http://schemas.openxmlformats.org/spreadsheetml/2006/main" count="721" uniqueCount="400">
  <si>
    <t>2025年到位财政衔接推进乡村振兴补助资金（巩固拓展脱贫攻坚成果和乡村振兴任务）项目进展汇总表</t>
  </si>
  <si>
    <t>截止时间：2025年XX月XX日</t>
  </si>
  <si>
    <t>单位：个</t>
  </si>
  <si>
    <t>县市</t>
  </si>
  <si>
    <t>项目总个数</t>
  </si>
  <si>
    <t>正在编制实施方案</t>
  </si>
  <si>
    <t>完成实施方案编制</t>
  </si>
  <si>
    <t xml:space="preserve">完成实施方案审查 </t>
  </si>
  <si>
    <t>完成实施方案批复</t>
  </si>
  <si>
    <t>发布招投标公告</t>
  </si>
  <si>
    <t>完成招投标</t>
  </si>
  <si>
    <t>开工</t>
  </si>
  <si>
    <t>完工</t>
  </si>
  <si>
    <t>合计</t>
  </si>
  <si>
    <t>皮山县</t>
  </si>
  <si>
    <t>墨玉县</t>
  </si>
  <si>
    <t>和田县</t>
  </si>
  <si>
    <t>洛浦县</t>
  </si>
  <si>
    <t>策勒县</t>
  </si>
  <si>
    <t>于田县</t>
  </si>
  <si>
    <t>民丰县</t>
  </si>
  <si>
    <t>和田市</t>
  </si>
  <si>
    <t>2025年到位财政衔接推进乡村振兴补助资金（巩固拓展脱贫攻坚成果和乡村振兴任务）项目分类汇总表</t>
  </si>
  <si>
    <t>截止时间：2025年1月1日</t>
  </si>
  <si>
    <t xml:space="preserve">单位：个、万元 </t>
  </si>
  <si>
    <t>项目个数</t>
  </si>
  <si>
    <t>资金规模（万元）</t>
  </si>
  <si>
    <t>项目类别</t>
  </si>
  <si>
    <t>续建项目个数</t>
  </si>
  <si>
    <t>续建资金规模</t>
  </si>
  <si>
    <t>重点项目支持情况</t>
  </si>
  <si>
    <t>产业发展类项目个数</t>
  </si>
  <si>
    <t>资金</t>
  </si>
  <si>
    <t>占比</t>
  </si>
  <si>
    <t>就业类项目个数</t>
  </si>
  <si>
    <t>乡村建设类</t>
  </si>
  <si>
    <t>易地搬迁后扶类</t>
  </si>
  <si>
    <t>巩固拓展脱贫攻坚成果类</t>
  </si>
  <si>
    <t>其他类</t>
  </si>
  <si>
    <t>常规项目个数</t>
  </si>
  <si>
    <t>到户产业补助项目个数</t>
  </si>
  <si>
    <t>防沙治沙项目个数</t>
  </si>
  <si>
    <t>农村道路维修项目个数</t>
  </si>
  <si>
    <t>抗旱机电井维修项目个数</t>
  </si>
  <si>
    <t>水库清淤项目个数</t>
  </si>
  <si>
    <t>渠道维修项目个数</t>
  </si>
  <si>
    <t>土地碎片化整治项目个数</t>
  </si>
  <si>
    <t>设施农业维护提升项目个数</t>
  </si>
  <si>
    <t>基层畜牧兽医服务点建设项目个数</t>
  </si>
  <si>
    <t>未安排资金项目个数</t>
  </si>
  <si>
    <t>地区</t>
  </si>
  <si>
    <t>墨玉县2025年到位财政衔接推进乡村振兴补助资金项目实施计划表</t>
  </si>
  <si>
    <t>填报单位：</t>
  </si>
  <si>
    <t>填报人：</t>
  </si>
  <si>
    <t>填报时间：2025年5月27日</t>
  </si>
  <si>
    <t>序号</t>
  </si>
  <si>
    <t>项目库编号</t>
  </si>
  <si>
    <t>项目名称</t>
  </si>
  <si>
    <t>建设性质（新建、续建、改扩建）</t>
  </si>
  <si>
    <t>建设起至期限</t>
  </si>
  <si>
    <t>实施地点</t>
  </si>
  <si>
    <t>主要建设任务</t>
  </si>
  <si>
    <t>项目实施单位</t>
  </si>
  <si>
    <t>其中</t>
  </si>
  <si>
    <t>资金来源</t>
  </si>
  <si>
    <t>绩效目标</t>
  </si>
  <si>
    <t>项目总投资</t>
  </si>
  <si>
    <t>2025年安排资金合计</t>
  </si>
  <si>
    <t>安排中央衔接补助资金</t>
  </si>
  <si>
    <t>安排自治区衔接补助资金</t>
  </si>
  <si>
    <t>合计61个项目</t>
  </si>
  <si>
    <t>MY2025-001</t>
  </si>
  <si>
    <t>墨玉县2025年巩固拓展脱贫攻坚成果到户以奖代补-畜牧业奖补项目</t>
  </si>
  <si>
    <t>产业发展类</t>
  </si>
  <si>
    <t>新建</t>
  </si>
  <si>
    <t>2025年1月-2025年12月</t>
  </si>
  <si>
    <t>墨玉县16个乡镇、3个街道</t>
  </si>
  <si>
    <t>为全县“全国防返贫监测信息系统”中符合奖补条件的38000户脱贫户（含监测对象）、在和田地区外或地区内种畜场新购进的良种母畜，对当年自繁扩增符合墨玉县主导品种的良种母畜），增产技术应用，禽类养殖，青贮窖建设，养殖圈舍设施改造建设、饲草料、常见多发病防治社会化服务等给予奖补；</t>
  </si>
  <si>
    <t>墨玉县农业农村局</t>
  </si>
  <si>
    <t>巩固任务</t>
  </si>
  <si>
    <t>鼓励全县脱贫户（含监测对象），特别是万元以下户通过产业发展促进增收。</t>
  </si>
  <si>
    <t>MY2025-002</t>
  </si>
  <si>
    <t>墨玉县2025年巩固拓展脱贫攻坚成果到户以奖代补-种植业奖补项目</t>
  </si>
  <si>
    <t>为全县“全国防返贫监测信息系统”中符合奖补条件的5.2万余户脱贫户（含监测对象）30万余亩粮油、蔬菜及经济作物等，种植面积在1亩以上，对运用“良田、良法、良制”，实现种植业提质增效的，按照粮食作物单产提升（小麦平均单产较上年全县平均单产提升1.5%以上的）、耕地质量保护和提升（实施深松整地，秸秆还田的、积造有机肥）、支持关键技术运用（实施节水滴灌灌溉模式，实现水肥一体化种植的）、支持农业社会化服务（由农业社会化服务组织开展耕、种、管、收全环节托管服务的）、发展设施种植（购置菜苗；改造棚膜、棉被更换、后坡和棚架加固等；）等环节给予适当补助。</t>
  </si>
  <si>
    <t>MY2025-003</t>
  </si>
  <si>
    <t>墨玉县2025年巩固拓展脱贫攻坚成果到户以奖代补-林果业奖补项目</t>
  </si>
  <si>
    <t>为全县“全国防返贫监测信息系统”中符合奖补条件的脱贫户（含监测对象）种植面积在1亩以上的林果业（核桃、鲜食葡萄、鲜食枣、苹果、杏、新梅、杏李、樱桃、桃等）品种优化，疏密改造、整形修剪、病虫害防治等对种植各关键环节、薄弱环节给予适当补助。</t>
  </si>
  <si>
    <t>墨玉县林业和草原局</t>
  </si>
  <si>
    <t>MY2025-004</t>
  </si>
  <si>
    <t>墨玉县2025年巩固拓展脱贫攻坚成果到户以奖代补-庭院经济奖补项目</t>
  </si>
  <si>
    <t>为全县“全国防返贫监测信息系统”中符合奖补条件的2.5余万户脱贫户（含监测对象）利用自家房前屋后、前庭后院等区域发展家庭特色种植（茄果类蔬菜、工业辣椒、中草药及林果新品种），种植面积在0.2亩以上并产生一定效益的，按照每亩不超过1000元的标准给予补助。</t>
  </si>
  <si>
    <t>MY2025-012</t>
  </si>
  <si>
    <t>墨玉县2025年公益性岗位项目</t>
  </si>
  <si>
    <t>就业类</t>
  </si>
  <si>
    <t>为进一步巩固脱贫攻坚成果，充分发挥财政衔接推进乡村振兴补助资金的基础性、兜底性民生服务保障作用，全县范围内设立2975个公益性岗位，解决2520名脱贫劳动力（含监测帮扶对象）就业问题，按照1750元/人/月的标准给予补助。</t>
  </si>
  <si>
    <t>墨玉县人社局</t>
  </si>
  <si>
    <t>通过该项目的实施，为墨玉县脱贫劳动力实现就地就近稳定就业提供强有力的保障，提高工资性收入，助力墨玉县巩固脱贫成果工作，同时有效解决用人单位需求问题，有力保障全县用人单位工作的正常开展。</t>
  </si>
  <si>
    <t>MY2025-014</t>
  </si>
  <si>
    <t>墨玉县2025年乡村振兴衔接资金外出务工人员一次性交通补助项目</t>
  </si>
  <si>
    <t>为全县“全国防返贫监测信息系统”中符合条件的脱贫户（含监测对象）有组织、 自发到区内其他地州、疆外其他省份稳定就业在3个月以上的脱贫人口、监测对象给予一次性往返交通补助。其中：
1.跨省外出务工就业人员从中央衔接资金中支付，每人往返路费最高不超过2000元。
2.疆内跨地州市（含兵团）外出务工就业人员从自治区衔接资金中支付，每人往返路费最高不超过1000元。</t>
  </si>
  <si>
    <t>通过交通补助，进一步鼓励墨玉县农村劳动力外出就业，提高农民工资性收入。</t>
  </si>
  <si>
    <t>MY2025-023</t>
  </si>
  <si>
    <t>墨玉县2025年小额贷款贴息</t>
  </si>
  <si>
    <t>为全县“全国防返贫监测信息系统”的脱贫户家庭（中央财政衔接推进乡村振兴补助资金）和监测帮扶对象（边缘易致贫户、一般户中的突发严重困难户用县级配套资金）通过银行信贷自身努力搞好产业发展支持，截止2024年底全县小额贷款存量35651笔107381.89万元，按照放贷的当月人民银行发布的基准利息，对建档立卡系统户发展生产的贷款产生的利息给予补助。</t>
  </si>
  <si>
    <t>解决了农牧民自身发展资金短缺难题。我县农牧民收入较低，缺乏发展生产的启动资金，向金融机构申请贷款成本偏高，手续繁杂。脱贫贴息贷款的投入，有效地缓解了农牧民自身生产发展资金紧缺问题</t>
  </si>
  <si>
    <t>MY2025-024</t>
  </si>
  <si>
    <t>墨玉县2025年“雨露计划”扶持项目</t>
  </si>
  <si>
    <t>墨玉县16个乡（镇）、三个街办及产城融合园</t>
  </si>
  <si>
    <t>墨玉县脱贫户（含监测帮扶对象家庭）中2025学年接受本地和异地中高等职业教育的15000名在校学生，按照3000元/每人的标准发放补助。</t>
  </si>
  <si>
    <t>墨玉县教育局</t>
  </si>
  <si>
    <t>切实解决困难家庭学生上学过程中的后顾之忧，持续改善全县脱贫户、监测户家庭学生学习、生活条件，有效帮助他们缓压减负，顺利完成学业，坚守家庭困难学生“因贫失学、因学返贫”的底线。提高脱贫户、监测户家庭自身发展能力，为促进就业打下坚实基础。</t>
  </si>
  <si>
    <t>MY2025-047</t>
  </si>
  <si>
    <t>和田地区墨玉县X633（喀瓦克乡-吉盖村）道路建设项目</t>
  </si>
  <si>
    <t>改扩建</t>
  </si>
  <si>
    <t>2025年3月-2025年10月</t>
  </si>
  <si>
    <t>墨玉县喀瓦克乡</t>
  </si>
  <si>
    <t>新建道路路线总长为8km，四级公路，路面宽度6.5m，断面布置形式为:0.5m土路肩+2x3.25m行车道+0.5m土路肩。</t>
  </si>
  <si>
    <t>墨玉县交通运输局</t>
  </si>
  <si>
    <t>项目建设后是乡镇的快捷道路，完善交通基础设施建设，将直接影响道路两侧居民的生活。</t>
  </si>
  <si>
    <t>MY2025-020</t>
  </si>
  <si>
    <t>和田地区墨玉县2025危桥改造项目</t>
  </si>
  <si>
    <t>2025年3月-2025年7月</t>
  </si>
  <si>
    <t>乌尔其乡托格热克阿勒地村，阿瓦提村；萨依巴格乡普喀村，英阿瓦提村；喀尔赛镇昆其村，阿热勒村，巴什克瑞克村；加汗巴格乡墩巴格村，喀拉库其喀其拉村；阿克萨拉依乡玉吉米力克村，古勒巴格村，塔克依拉村，阿热巴格村；托胡拉乡英尧勒村，红光村；英也尔乡喀拉巴格村。</t>
  </si>
  <si>
    <t>拆除重建及维修加固桥梁17座，拆除重建及维修加固桥梁总长491.72米。其中拆除重建桥梁15座，维修加固桥梁2座。拆除重建桥梁合计长度:277.68米，包括桥梁工程、引道及安全设施，其中，1-10米装配式预应力混凝土小桥6座，1-13米装配式预应力混凝土小桥1座，1-16米装配式预应力混凝土小桥7座,2-4米钢筋混凝土框架桥1座:维修加固桥梁合计长度214.04，包括修复桥梁附属设施。</t>
  </si>
  <si>
    <t>通过项目实施后将提高区域交通沟通能力，提高路网密度，缩短区域交通时间，方便沿线的群众出行，也必将促进区域经济的快速发展。危桥改造项目是一项重要的民生工程，能够提高政府的公共服务水平，提高桥梁的承载能力，提高行人及车辆的安全保障。</t>
  </si>
  <si>
    <t>MY2025-019</t>
  </si>
  <si>
    <t>墨玉县骨干渠系维修养护项目</t>
  </si>
  <si>
    <t>2025年3月至2025年7月</t>
  </si>
  <si>
    <t>墨玉县16乡镇</t>
  </si>
  <si>
    <t>项目区控制灌区灌溉面积9.8万亩，其中，干渠修复:防渗衬砌及护坡加固，长度2555.5米。支渠维修:波斯坦库勒千渠、阔什勒克干渠等重点支渠6308米。渠道维修，采用现浇及成品衬砌。附属设施升级:安装启闭机71台、更换闸门45扇。新建设施:新建25座桥。</t>
  </si>
  <si>
    <t>墨玉县水利局</t>
  </si>
  <si>
    <t>在项目建设期间，直接吸纳当地农村劳动力200人</t>
  </si>
  <si>
    <t>MY2025-048</t>
  </si>
  <si>
    <t>墨玉县芒来乡农村防渗渠建设项目</t>
  </si>
  <si>
    <t>2025年4月-2025年9月</t>
  </si>
  <si>
    <t>芒来乡塔克沙村、巴什芒来村、团结村</t>
  </si>
  <si>
    <t>新建防渗渠道4.25km及相关配套附属设施建设。其中:改建梯形渠道15条，共计4.25公里;新建渠系建筑物共计96座，其中包括:涵管12座，农桥16座，预制混凝土桥面板13个，单分水闸49座，双分水闸2座，节制单分水闸2座，节制双分水闸2座。</t>
  </si>
  <si>
    <t>墨玉县芒来乡人民政府</t>
  </si>
  <si>
    <t>本项目预计可带动当地农村劳动力55人，预计发放劳务报酬80万元</t>
  </si>
  <si>
    <t>MY2025-010</t>
  </si>
  <si>
    <t>墨玉县乡镇防沙治沙道路配套设施建设项目</t>
  </si>
  <si>
    <t>墨玉县喀瓦克乡、英也尔乡、喀尔赛镇、雅瓦乡、扎瓦</t>
  </si>
  <si>
    <t>新建道路总长149.59km,路面宽度4.5m，路基宽度4.5m,路面铺设15cm级配砂砾面层674997㎡,30cm天然砂砾基层742313㎡，设计速度15km/h。</t>
  </si>
  <si>
    <t>一是能够有效为4个乡镇5590余名群众群众治沙所使用的灌溉、交通、种植等设施设备提供电力支持，为群众治沙提供基础要素保障，提高种植作物成活率，降低生产成本；二是通过发展抗旱林果产业增加就业机会，带动群众增收。</t>
  </si>
  <si>
    <t>MY2025-011</t>
  </si>
  <si>
    <t>墨玉县北部防沙治沙道路建设项目</t>
  </si>
  <si>
    <r>
      <rPr>
        <sz val="10"/>
        <rFont val="黑体"/>
        <charset val="134"/>
      </rPr>
      <t>新建道路总长99.2km,路面宽度4.5m，路基宽度4.5m,风积沙路基填方413513m</t>
    </r>
    <r>
      <rPr>
        <sz val="10"/>
        <rFont val="宋体"/>
        <charset val="134"/>
      </rPr>
      <t>³</t>
    </r>
    <r>
      <rPr>
        <sz val="10"/>
        <rFont val="黑体"/>
        <charset val="134"/>
      </rPr>
      <t>，夯实碾压土方回填48012m</t>
    </r>
    <r>
      <rPr>
        <sz val="10"/>
        <rFont val="宋体"/>
        <charset val="134"/>
      </rPr>
      <t>³</t>
    </r>
    <r>
      <rPr>
        <sz val="10"/>
        <rFont val="黑体"/>
        <charset val="134"/>
      </rPr>
      <t>，铺有纺土工布(聚丙烯淋编织布)473665㎡，铺30cm天然砂砾底基层498660.44㎡，铺15cm级配砂砾面层453825.02㎡，设计速度20km/h。</t>
    </r>
  </si>
  <si>
    <t>一是项目的建设改善农产品运输条件，降低运输成本，提高农产品销售价格和市场竞争力，促进农业产业发展；二是提高群众出行的便利性和安全性，为11余家治沙企业防沙治沙提供基础要素保障；三是通过发展抗旱林果产业增加3000余个就业岗位，带动群众增收。</t>
  </si>
  <si>
    <t>MY2025-007</t>
  </si>
  <si>
    <t>墨玉县喀尔赛镇等8个乡镇沙产业基础设施配套建设项目</t>
  </si>
  <si>
    <t>2025年5月1日-2025年11月</t>
  </si>
  <si>
    <t>墨玉县喀尔赛镇、喀瓦克乡、阔依其乡、普恰克其镇、乌尔其乡、雅瓦乡、英也尔乡、扎瓦镇等8个乡镇。其中喀尔赛镇23个村、喀瓦克乡12个村、阔依其乡9个村、普恰克其镇6个村、乌尔其乡8个村、雅瓦乡22个村、英也尔乡8个村、扎瓦镇6个村。</t>
  </si>
  <si>
    <t xml:space="preserve">
新建标准机电井311眼，配备潜水泵311套，配套井房311座，总面积4354m(单井房14m)。井房内配套对应的设备设施等;项目收益面积12.08 万亩。其中:其中扎瓦镇机电井14眼,乌尔其乡机电井8眼,英也尔乡机电井31眼,雅瓦乡机电井 155眼,喀尔赛镇机电井 71眼,阔依其乡机电井6眼,普恰克其镇机电井4眼,喀瓦克乡机电井22眼;</t>
  </si>
  <si>
    <t>一是为防沙治沙林草产业灌溉、人畜饮水等关键需求提供充足水源；二是防沙治沙区域植被覆盖率提高 ，有效遏制土地沙化趋势，改善区域生态环境；三是工程实施带动防沙治沙区域内农业生产发展，通过灌溉保障农作物产量稳定增长，每年增加3000多个就业岗位。</t>
  </si>
  <si>
    <t>MY2025-005</t>
  </si>
  <si>
    <t>墨玉县北部防沙治沙水源工程（二期）</t>
  </si>
  <si>
    <t>2025年5月-2025年12月</t>
  </si>
  <si>
    <t>墨玉县萨依巴格乡，阿克萨拉依乡，加汗巴格乡，吐外特乡，英也尔乡，喀瓦克乡，玉北开发区</t>
  </si>
  <si>
    <r>
      <rPr>
        <sz val="10"/>
        <rFont val="黑体"/>
        <charset val="134"/>
      </rPr>
      <t>财政衔接资金用于：流量小于1m</t>
    </r>
    <r>
      <rPr>
        <sz val="10"/>
        <rFont val="宋体"/>
        <charset val="134"/>
      </rPr>
      <t>³</t>
    </r>
    <r>
      <rPr>
        <sz val="10"/>
        <rFont val="黑体"/>
        <charset val="134"/>
      </rPr>
      <t>/s及以下的12公里供水管道建设及环评、水土保持、勘察设计费、工程建设监理费、全过程质量检测费、跟踪审计费等前期费用支出；
（1）新建东干管长度3.1公里，管材采用玻璃钢管，管径DN1200，压力等级2.5兆帕，设计流量为0.91立方米/秒；
（2）新建西干管长度6.02公里，管材采用玻璃钢管，管径DN1000，压力等级2.5兆帕，设计流量为0.63立方米/秒；
（3）新建北1干管长度2.4公里，管材采用玻璃钢管，管径DN1200，压力等级2.5兆帕，设计流量为0.72立方米/秒。</t>
    </r>
  </si>
  <si>
    <t>MY2025-039</t>
  </si>
  <si>
    <t>芒来乡博勒加勒克村壮大村集体经济项目</t>
  </si>
  <si>
    <t>2025年3月-2025年8月</t>
  </si>
  <si>
    <t>芒来乡博勒加勒克村</t>
  </si>
  <si>
    <t>1.新建就业创业基地一栋，总建筑面积为1265.64㎡，建筑基底面积421.88㎡，地上三层，框架结构;基础形式为独立柱基础；耐火等级为二级，抗震设防烈度7度;屋面防水等级Ⅱ级;建筑主体结构的安全使用年限50年。
2.新建室外给水及消防管线20m，管径110;室外排水管线 60m，管径200；室外电气管线20m。</t>
  </si>
  <si>
    <t>墨玉县芒来乡博勒加勒克村村委会</t>
  </si>
  <si>
    <t>本项目建成后，主要经营模式为出租。创业就业基地以全楼整体出租，年租金为8万元。项目建成后可引导周边人口自主创业就业。项目可提供超过固定岗位15个，可实现每人年均增收 26400 元。</t>
  </si>
  <si>
    <t>MY2025-046</t>
  </si>
  <si>
    <t>墨玉县现代农业产业园区高效冷库建设项目</t>
  </si>
  <si>
    <t>墨玉县现代农业产业园区</t>
  </si>
  <si>
    <t>(1)改造冷库3栋,每栋建筑面积 2448.00平方米,总建筑面积 7344.00平方米;
(2)速冻隧道式冷库设备采购
采购单机双级螺杆式并联压缩机组2套，采购速冻隧道式高效自动化冷库2套，采购单级螺杆并联压缩机组1套，采购&gt;7000KW发式冷凝器2套，采购&gt;6000KW蒸发式冷凝器1套，采购低压循环桶机组1套，采购&gt;8m 立式贮液器1套，采购&gt;1.5m'立式贮液器1套;
(3)低温冷冻库设备采购
采购单级螺杆并联压缩机组1套，采购&gt;2500KW蒸发式冷凝器1套，采购低压循环桶机组1套，采购立式贮液器1套，采购冷库冷却排管2套。</t>
  </si>
  <si>
    <t>墨玉县现代农业产业园区管委会</t>
  </si>
  <si>
    <t>项目完成后，企业有偿租赁使用，每年租金不能少于项目总投资的1.5%。每年解决150人以上就业。每年综合收益率不能低于4%。</t>
  </si>
  <si>
    <t>MY2025-028</t>
  </si>
  <si>
    <t>墨玉县现代农业产业园区示范农业大棚建设项目</t>
  </si>
  <si>
    <t>2025年4月-2025年10月</t>
  </si>
  <si>
    <t>墨玉县现代农业产业园</t>
  </si>
  <si>
    <t xml:space="preserve">
项目总用地面积352180.16㎡(约528.27亩)，建设日光温室59座，建筑面积合计133576.00㎡;调温池1座，建筑面积2264.00㎡;泵房28.16m以及室外配套附属工程。
</t>
  </si>
  <si>
    <t>项目完成后企业有偿租赁使用、年租金收入不低于90万元，带动就业120人以上。</t>
  </si>
  <si>
    <t>MY2025-058</t>
  </si>
  <si>
    <t>墨玉县国家级现代农业产业园区节水灌溉系统及附属配套建设项目</t>
  </si>
  <si>
    <t>2025年3月-2025年9月</t>
  </si>
  <si>
    <r>
      <rPr>
        <sz val="10"/>
        <rFont val="黑体"/>
        <charset val="134"/>
      </rPr>
      <t>新建5万m</t>
    </r>
    <r>
      <rPr>
        <sz val="10"/>
        <rFont val="宋体"/>
        <charset val="134"/>
      </rPr>
      <t>³</t>
    </r>
    <r>
      <rPr>
        <sz val="10"/>
        <rFont val="黑体"/>
        <charset val="134"/>
      </rPr>
      <t>沉沙池1座，泵房20㎡（采用砖混结构），配套建设水泵与控制系统、电力设备控制系统、配套管网DN200，PVC-U，0.6MPa，长6630米，DN125，HDPE100级，0.6MPa，长3638米，DN20，薄壁PE管181900米，及其他配套措施。</t>
    </r>
  </si>
  <si>
    <t>项目建成后，提高了水资源利用效率，促进了农业增产增收，受益农田每亩增产300公斤，每亩增收3000元。</t>
  </si>
  <si>
    <t>MY2025-027</t>
  </si>
  <si>
    <t>2025年墨玉县扶持壮大村集体经济项目</t>
  </si>
  <si>
    <t>2025年3月—2025年10月</t>
  </si>
  <si>
    <t>墨玉县喀拉喀什镇英协海尔村</t>
  </si>
  <si>
    <t>项目建设用地面积6264.99㎡（9.40亩），本次计划新建总建筑面积9730.14㎡，建筑基底面积3542.36㎡，以及室外附属配套设施建设，相关设备购置等。具体建设内容主要包括三部分：
1、主体工程：
新建就业基地1座，建筑面积9730.14㎡，建筑基底面积3542.36㎡，地下一层，地上三层，框架结构（部分钢结构），独立基础。其中：地下一层建筑面积3466.89㎡，地上一层建筑面积3542.36㎡，二层建筑面积1388.52㎡，三层建筑面积1161.57㎡，屋顶建筑面积171.12㎡。
2、室外附属工程：
（1）场地平整：回填土方总量15000立方米；（2）挡土墙护坡：长度350米；（3）地面硬化：面积2300平方米，采用现浇混凝土地面；（4）室外给水管线：长度350米，采用DN100的PE管；（5）室外排水管线：长度350米，采用DN200的HDPE双壁波纹管；（6）室外消防管线：长度200米，采用DN150的钢丝网骨架复合管；（7）室外强电管线：长度200米，采用YJV22线缆；（8）室外弱电管线：长度200米；（9）室外供热管网：长度100米，采用DN80预制直埋保温管（无缝钢管）；（10）室外燃气管网：长度200米，采用De110的PE100聚乙烯管，为31户燃气入户预留接口；（11）新增1250KVA箱变一座；（12）新增1000KVA箱变一座（电锅炉专用）。
3、设备购置（1）购置800kw电锅炉一台；</t>
  </si>
  <si>
    <t>墨玉县组织部</t>
  </si>
  <si>
    <t>本项目建成后，将创业基地进行出租，收取的租金用于壮大集体经济。可提
供就业岗位约100 个。</t>
  </si>
  <si>
    <t>MY2025-044</t>
  </si>
  <si>
    <t>墨玉县喀尔赛镇阔什铁热克村渠道防渗建设项目</t>
  </si>
  <si>
    <t>2025年5月至2025年7月</t>
  </si>
  <si>
    <t>喀尔赛镇阔什铁热克村、夏勒迪让村、塔格墩村、永安村</t>
  </si>
  <si>
    <t>本项目渠道防渗改建长度为5.711km，控制灌溉面积共1.75万亩，渠道设计流量为0.2～1立方米/秒，项目区渠道沿线计划修建渠系建筑物207座，其中水闸116座、桥91座。</t>
  </si>
  <si>
    <t>墨玉县喀尔赛镇人民政府</t>
  </si>
  <si>
    <t>本项目预计可带动当地农村劳动力100人，发放劳务报酬不低于100万。预计发放劳务报酬103万元，人均增收1.03万元。</t>
  </si>
  <si>
    <t>MY2025-016</t>
  </si>
  <si>
    <t>墨玉县阔依其乡兵地融合零工驿站建设项目</t>
  </si>
  <si>
    <t>阔依其乡羌古村</t>
  </si>
  <si>
    <t>项目规划用地面积6658.00㎡(9.99亩)，新建兵地融合零工驿站1栋，总建筑面积为1550.63㎡，基底面积732.16㎡，地上2层:配套室外硬化化粪池、消防水池、采暖电锅炉、室外给水管线、排水管线、电气管线附属配套工程。</t>
  </si>
  <si>
    <t>墨玉县阔依其乡羌古村村委会</t>
  </si>
  <si>
    <t>项目建成后，为阔依其乡和二连及其周边村镇劳动者提供良好的就业、创业场所和环境，可解决每年约10万人次的零工就业问题，增收约900万元；零工驿站主楼带动的经济效益20万元/年。</t>
  </si>
  <si>
    <t>MY2025-015</t>
  </si>
  <si>
    <t>墨玉县2025年农村道路日常养护</t>
  </si>
  <si>
    <t>墨玉县16个乡镇</t>
  </si>
  <si>
    <t>为扎实做好墨玉县农村公路日常养护管理工作，从建档立卡脱贫户和监测对象中选聘年龄18周岁以上60周岁以下、品行端正、身体健康，具备野外工作劳动力的1450名人员，从事乡本辖区内的农村道路日常养护工作，农村道路日常养护人员按照1000元/每人/每月标准给予补助。</t>
  </si>
  <si>
    <t>对墨玉县16个乡镇道路进行管护，预计提供1450个就业岗位。护路员及时清除路面泥土及杂物，隐患排查、确保路面清洁及安全。</t>
  </si>
  <si>
    <t>MY2025-021</t>
  </si>
  <si>
    <t>墨玉县2025年农村道路沥青面层修复养护工程项目</t>
  </si>
  <si>
    <t>2025年2月-2025年9月</t>
  </si>
  <si>
    <t>修补沥青坑槽40000平方米,养护四级公路100公里，标线5000平方米，附属设施等。</t>
  </si>
  <si>
    <t xml:space="preserve">项目的建设改善农产品运输条件，降低运输成本，提高农产品销售价格和市场竞争力，促进农业产业发展。提高村民出行的便利性和安全性，改善村民生活质量。
</t>
  </si>
  <si>
    <t>MY2025-067</t>
  </si>
  <si>
    <t>和田地区墨玉县喀瓦克乡-四十七团兵地融合防风固沙道路建设项目</t>
  </si>
  <si>
    <t>改建公路34.8公里，起点位于喀瓦克乡，终点位于四十七团，按照四级公路技术标准改建，双向2车道，路面类型为沥青路面，建设内容包含路基、路面、桥涵及附属设施。</t>
  </si>
  <si>
    <t xml:space="preserve">项目建设后是墨玉县至乡镇的快捷道路，完善交通基础设施建设，将直接影响道路两侧居民的生活。
</t>
  </si>
  <si>
    <t>MY2025-018</t>
  </si>
  <si>
    <t>墨玉县2025年度抗旱机电井维修养护项目</t>
  </si>
  <si>
    <t>墨玉县抗旱机电井维修养护184眼。主要建设内容：洗井184眼，更换潜水泵电机37台，更换扬水管11.04km；架设10kv高压线3.92km，安装单芯防水电缆30km，安装变压器12套，安装启动柜40台，低压配电柜9台，高压计量15台，高压跌落保险14套。</t>
  </si>
  <si>
    <t>确保区域内抗旱机电井在旱季稳定、高效运行，及时为农业灌溉、人畜饮水等关键需求提供充足水源，增强区域抗旱减灾能力，保障农业生产安全及居民生活用水稳定，助力农村经济平稳发展与社会和谐稳定。</t>
  </si>
  <si>
    <t>MY2025-038</t>
  </si>
  <si>
    <t>2025年墨玉县阔依其乡壮大村集体经济项目</t>
  </si>
  <si>
    <t>墨玉县阔依其乡</t>
  </si>
  <si>
    <t>项目建设总规模933.43亩，主要是苹果新优良种(砧穗组合)苗木选择、购置，运用千旱区提高苗木成活率、节水保墒等技术措施完成定植各类苗木10.27万株。</t>
  </si>
  <si>
    <t>墨玉县阔依其乡人民政府</t>
  </si>
  <si>
    <t>预计每亩土地可增加村集体经济500元以上，预计增加村集体经济收入24万左右，可提供就业岗位25个，在修剪、采摘季节可额外增加临时工岗位50个，有效解决当地部分劳动力就业问题。通过技术培训，提高农民的科技素质和种植技能，培养新型农民。促进当地农业产业结构调整，带动运输、包装、加工等相关产业发展，推动乡村经济繁荣。</t>
  </si>
  <si>
    <t>MY2025-026</t>
  </si>
  <si>
    <t>墨玉县林果提质增效扶持项目</t>
  </si>
  <si>
    <t>进一步提高服务能力及效率，推动林果产业提质增效，配套林国疏密改造、嫁接改良、修剪等服务所需要的设施设备。其中购买电动修枝剪1545把，电动高枝剪755把，电动修枝锯1040台，电动高枝锯110台。</t>
  </si>
  <si>
    <t>解决就地就近就业岗位，同时有效提高全县林果业社会化服务质量，有效促进产量，提高群众生产收入。</t>
  </si>
  <si>
    <t>MY2025-017</t>
  </si>
  <si>
    <t>墨玉县村级畜牧防疫服务体系提升项目</t>
  </si>
  <si>
    <t>2025年1月-2025年4月</t>
  </si>
  <si>
    <t>本项目为提升畜禽养殖、防疫质量和服务能力，全县共计划新建畜牧兽医社会化“六点合一”多功能服务网点20个，对41个点位配种器材进行补充，对 2个点位进行提升改造，</t>
  </si>
  <si>
    <t>解决就地就近就业岗位，同时有效提高全县进一步推进牲畜品种改良步伐，提升品种改良质量，助推畜牧业高质量发展，提高群众生产收入。</t>
  </si>
  <si>
    <t>MY2025-040</t>
  </si>
  <si>
    <t>墨玉县普恰克其镇布达村创业就业基地建设项目</t>
  </si>
  <si>
    <t>墨玉县普恰克其镇布达村</t>
  </si>
  <si>
    <t>1)创业就业基地，地上一层，框架结构，独立基础。总用地面积为2648.29平米;总建筑面积733.03m;建筑占地面积733.03m;建筑高度7.75米，5.55米(消防)。
2)配套设施部分:
室外工程:道路硬化1648.14㎡(其中143㎡水泥砖铺砖，1505.15㎡压花混凝土)，路缘石296m(C30混凝土)。
给水消防工程:新建给水管总长度为40米，管材为PE给水塑料管，其中DN50的40米，阀门井1座;室外消火管网总长度400米管材为钢丝网骨架塑料复合管，管径为DN150，室外消火栓井2座，室外消火栓2套。
排水工程:新建排水管道总长125 米，管材为HDPE双壁波纹塑料排水管，管径为 DN300，排水检查井9座。
采暖工程:新建采暖管道总长40米,管材为焊接钢管,管径为DN50,空气热源泵机组一套。
电气工程:本次与甲方沟通已建现有箱式变电站来满足本次设计要求，需在室外新建一台250KW成品柴油发电机组一台，新建室外电缆井6口。YJV22-4X70-UPVC100电缆200米;NH-YJV22-4X10-UPVC50电缆 200米;NH-YJV22-4X70-UPVC50电缆200米;弱电七孔梅花管50米。
3)购置消防设备:微型消防站、108m成品消防水池、250KW成品柴油发电机组。</t>
  </si>
  <si>
    <t>墨玉县普恰克其镇人民政府</t>
  </si>
  <si>
    <t>完成后运营主体租赁使用，壮大村集体经济收入，带动就业7-15人，增加农民收入。</t>
  </si>
  <si>
    <t>MY2025-069</t>
  </si>
  <si>
    <t>墨玉县普恰克其镇巴扎博依村人居环境改善项目</t>
  </si>
  <si>
    <t>墨玉县普恰克其镇巴扎博依村</t>
  </si>
  <si>
    <r>
      <rPr>
        <sz val="10"/>
        <rFont val="黑体"/>
        <charset val="134"/>
      </rPr>
      <t>采购12m</t>
    </r>
    <r>
      <rPr>
        <sz val="10"/>
        <rFont val="宋体"/>
        <charset val="134"/>
      </rPr>
      <t>³</t>
    </r>
    <r>
      <rPr>
        <sz val="10"/>
        <rFont val="黑体"/>
        <charset val="134"/>
      </rPr>
      <t>洒水车1辆、12m</t>
    </r>
    <r>
      <rPr>
        <sz val="10"/>
        <rFont val="宋体"/>
        <charset val="134"/>
      </rPr>
      <t>³</t>
    </r>
    <r>
      <rPr>
        <sz val="10"/>
        <rFont val="黑体"/>
        <charset val="134"/>
      </rPr>
      <t>压缩式垃圾车1辆、3m</t>
    </r>
    <r>
      <rPr>
        <sz val="10"/>
        <rFont val="宋体"/>
        <charset val="134"/>
      </rPr>
      <t>³</t>
    </r>
    <r>
      <rPr>
        <sz val="10"/>
        <rFont val="黑体"/>
        <charset val="134"/>
      </rPr>
      <t>垃圾收集转运车1辆、双桶不锈钢垃圾桶100个、240升塑料垃圾桶640个、5m</t>
    </r>
    <r>
      <rPr>
        <sz val="10"/>
        <rFont val="宋体"/>
        <charset val="134"/>
      </rPr>
      <t>³</t>
    </r>
    <r>
      <rPr>
        <sz val="10"/>
        <rFont val="黑体"/>
        <charset val="134"/>
      </rPr>
      <t>垃圾船10个、5.5m太阳能公共照明灯300盏、10m太阳能公共照明灯120盏、37.2㎡成品公共卫生厕所1座。</t>
    </r>
  </si>
  <si>
    <t>本项目的建设实施将在一定程度上促进普恰克其镇巴扎博依村村庄环境改善，发展和改善当地群众生活水平,为发展当地旅游业做强有力的支持。</t>
  </si>
  <si>
    <t>MY2025-009</t>
  </si>
  <si>
    <t>和田地区墨玉县2025年防沙治沙10kV及以下线路电力配套建设项目</t>
  </si>
  <si>
    <t>墨玉县喀瓦克
乡、英也尔乡
、喀尔赛镇、
雅瓦乡、扎瓦
镇、乌尔其乡
、普恰克其镇</t>
  </si>
  <si>
    <t>本期工程涉及雅瓦乡、喀尔赛镇、乌尔其乡、普恰克其镇共4个行政乡镇。
（1）0.4kV线路部分：共新建0.4kV架空线路路径长约2.195km，新增动力表9块，单回路架设，0.4kV线路导线采用JKLGYJ-1-120/20型架空绝缘线；
（2）10kV线路部分：共新建10kV线路路径长约136.1km，单回路架设，新建100kVA变压器155台；新增φ190-10m混凝土杆28基，新增φ190-12m混凝土杆2696基，新增φ190-15m混凝土杆182基，新增φ190-18m混凝土杆2基，新增断路器10台，10kV专线采用JKLGYJ-240/30型架空绝缘线，其余10kV线路均采用JKLGYJ-10-150/25型架空绝缘线。</t>
  </si>
  <si>
    <t>MY2025-008</t>
  </si>
  <si>
    <t>墨玉县防沙治沙主线路电力配套建设项目</t>
  </si>
  <si>
    <t>1.新建35kV架空线路路径长40km，新建电缆线路路径长0.1km，单回路架设，导线采用JL/G1A-240/30 型钢芯铝绞线，电缆采用 ZR-YJV22-26/35kV-3*300 型电力电缆，地线为1根24芯OPGW光缆兼通讯。
2.建设施工进场道路30km，采用推平、碾压,铺砂石料10cm,施工便道宽度4m。施工便道修筑主要沿沙漠内修筑，沿线需砍伐树木，需穿越水渠及河道、不涉及房屋拆迁。</t>
  </si>
  <si>
    <t>一是能够有效为4个乡镇5590余名群众群众治沙所使用的灌溉、交通、种植等设施设备提供电力支持；二是为11余家治沙企业防沙治沙提供基础要素保障；三是通过发展抗旱林果产业增加3000余个就业岗位，带动群众增收。</t>
  </si>
  <si>
    <t>MY2025-084</t>
  </si>
  <si>
    <t>墨玉县产城融合区标准化厂房建设项目（二期）</t>
  </si>
  <si>
    <t>2025年3月—2025年11月</t>
  </si>
  <si>
    <t>墨玉县产城融合园区</t>
  </si>
  <si>
    <t>新建标准化厂房1栋、总面积30283.22平方米（地上2层、框架结构）及配套消防设施设备、消防控制室及大门、室外道路硬化、铁艺栏杆围墙、室外给水管网、室外排水管网、室外消防管网、室外供电（强电、弱电）等附属设施设备。</t>
  </si>
  <si>
    <t>墨玉县商务和工业信息化局</t>
  </si>
  <si>
    <t>本项目实施后，解决150人以上当地农户就业，每月平均工资达3000元以上</t>
  </si>
  <si>
    <t>MY2025-066</t>
  </si>
  <si>
    <t>墨玉县吐外特乡防渗渠维修项目</t>
  </si>
  <si>
    <t>吐外特乡苏盖特力克村、吐外特村、英艾日克村</t>
  </si>
  <si>
    <t>防渗改建渠道总长为2.413km，设计流量为0.3～1.0立方米/秒，配套渠系建筑物25座，其中节制分水闸15座，农桥10座。</t>
  </si>
  <si>
    <t>墨玉县吐外特乡人民政府</t>
  </si>
  <si>
    <t>将推动项目区农村生产生活条件和发展环境明显改善。结合项目所需劳动技能，采取“培训+上岗”的模式，开展劳务技能培训41 人。鼓励项目区群众积极参与项目建设与监督，预计带动就业 41 人（贫人口、易返贫 致贫监测对象等重点群众 26 人，弱劳力、半劳力等特殊群众 1 人，一般群众 14 人），发放劳务报酬共计 40.58 万元</t>
  </si>
  <si>
    <t>MY2025-033</t>
  </si>
  <si>
    <t>墨玉县喀尔赛镇英也尔村防渗渠2025年中央财政以工代赈项目</t>
  </si>
  <si>
    <t>墨玉县喀尔赛镇英也尔村</t>
  </si>
  <si>
    <t>墨玉县喀尔赛镇英也尔村渠道防渗4.7公里，设计流量为0.3～1.0立方米/秒，配套相应渠系建筑物</t>
  </si>
  <si>
    <t>以工代赈任务</t>
  </si>
  <si>
    <t>一是提高灌区水资源利用率，达到改善灌区灌溉条件并节约水资源目的。二是工程建设后，可有效改善农田灌溉条件，增加作物产量，提高农民收入。三是项目建设过程中预计带动当地困难群众务工122人就地就近就业，预计带动增加劳动者全年收入122万元,劳务报酬占总投资的30.5%。</t>
  </si>
  <si>
    <t>MY2025-032</t>
  </si>
  <si>
    <t>墨玉县喀瓦克乡前进村、吉盖村防渗渠2025年中央财政以工代赈项目</t>
  </si>
  <si>
    <t>墨玉县喀瓦克乡前进村、吉盖村</t>
  </si>
  <si>
    <t>墨玉县喀瓦克乡前进村、吉盖村渠道防渗4.6公里，设计流量为0.3～1.0立方米/秒，配套相应渠系建筑物</t>
  </si>
  <si>
    <t>墨玉县喀瓦克乡人民政府</t>
  </si>
  <si>
    <t>一是提高灌区水资源利用率，达到改善灌区灌溉条件并节约水资源目的。二是工程建设后，可有效改善农田灌溉条件，增加作物产量，提高农民收入。三是项目建设过程中预计带动当地困难群众务工123人就地就近就业，预计带动增加劳动者全年收入121万元,劳务报酬占总投资的30.25%。</t>
  </si>
  <si>
    <t>MY2025-035</t>
  </si>
  <si>
    <t>墨玉县普恰克其镇阿亚克库都克拉村、巴什普恰克其村、阿亚克普恰克其村防渗渠2025年中央财政以工代赈项目</t>
  </si>
  <si>
    <t>墨玉县普恰克其镇阿亚克库都克拉村、巴什普恰克其村、阿亚克普恰克其村</t>
  </si>
  <si>
    <t>墨玉县普恰克其镇阿亚克库都克拉村、巴什普恰克其村、阿亚克普恰克其村防渗渠5.408公里，设计流量为0.3～0.5立方米/秒，配套相应渠系建筑物</t>
  </si>
  <si>
    <t>一是提高灌区水资源利用率，达到改善灌区灌溉条件并节约水资源目的。二是工程建设后，可有效改善农田灌溉条件，增加作物产量，提高农民收入。三是项目建设过程中预计带动当地困难群众务工107人就地就近就业，预计带动增加劳动者全年收入106万元,劳务报酬占总投资的30.29%。</t>
  </si>
  <si>
    <t>MY2025-036</t>
  </si>
  <si>
    <t>墨玉县普恰克其镇阿鲁库勒村、阿亚克吐格曼艾日克村防渗渠2025年中央财政以工代赈项目</t>
  </si>
  <si>
    <t>墨玉县普恰克其镇阿鲁库勒村、阿亚克吐格曼艾日克村</t>
  </si>
  <si>
    <t>墨玉县普恰克其镇阿鲁库勒村、阿亚克吐格曼艾日克村渠道防渗5.05公里，设计流量为0.3～0.5立方米/秒，配套相应渠系建筑物</t>
  </si>
  <si>
    <t>一是提高灌区水资源利用率，达到改善灌区灌溉条件并节约水资源目的。二是工程建设后，可有效改善农田灌溉条件，增加作物产量，提高农民收入。三是项目建设过程中预计带动当地困难群众务工108人就地就近就业，预计带动增加劳动者全年收入106万元,劳务报酬占总投资的30.29%。</t>
  </si>
  <si>
    <t>MY2025-034</t>
  </si>
  <si>
    <t>墨玉县萨依巴格乡山水新村防渗渠2025年中央财政以工代赈项目</t>
  </si>
  <si>
    <t>墨玉县萨依巴格乡山水新村</t>
  </si>
  <si>
    <t>墨玉县萨依巴格乡山水新村渠道防渗4.7km，设计流量0.2～1.5立方米/秒，配套相应渠系筑物</t>
  </si>
  <si>
    <t>墨玉县萨依巴格乡人民政府</t>
  </si>
  <si>
    <t>一是提高灌区水资源利用率，达到改善灌区灌溉条件并节约水资源目的。二是工程建设后，可有效改善农田灌溉条件，增加作物产量，提高农民收入。三是项目建设过程中预计带动当地困难群众务工128人就地就近就业，预计带动增加劳动者全年收入122万元,劳务报酬占总投资的30.5%。</t>
  </si>
  <si>
    <t>MY2025-037</t>
  </si>
  <si>
    <t>墨玉县雅瓦乡加汗巴格村、加依铁热克村防渗渠2025年中央财政以工代赈项目</t>
  </si>
  <si>
    <t>墨玉县雅瓦乡加汗巴格村、加依铁热克村</t>
  </si>
  <si>
    <t>墨玉县雅瓦乡加汗巴格村、加依铁热克村渠道防渗4公里，设计流量为0.3～0.5立方米/秒，配套相应渠系建筑物</t>
  </si>
  <si>
    <t>墨玉县雅瓦乡人民政府</t>
  </si>
  <si>
    <t>一是提高灌区水资源利用率，达到改善灌区灌溉条件并节约水资源目的。二是工程建设后，可有效改善农田灌溉条件，增加作物产量，提高农民收入。三是项目建设过程中预计带动当地困难群众务工101人就地就近就业，预计带动增加劳动者全年收入100万元,劳务报酬占总投资的30.03%。</t>
  </si>
  <si>
    <t>MY2025-030</t>
  </si>
  <si>
    <t>墨玉县扎瓦镇库木艾日克村防沙治沙2025年中央财政以工代赈项目</t>
  </si>
  <si>
    <t>墨玉县扎瓦镇库木艾日克村</t>
  </si>
  <si>
    <t>墨玉县扎瓦镇库木艾日克村规划面积2447亩，计划土地碎片化平整2190亩及滴灌管道铺设及相应配套设施建设</t>
  </si>
  <si>
    <t>墨玉县扎瓦镇人民政府</t>
  </si>
  <si>
    <t>一是提高灌区水资源利用率，达到改善灌区灌溉条件并节约水资源目的。二是工程建设后，可有效改善农田灌溉条件，增加作物产量，提高农民收入。三是同时项目建设过程中预计带动当地困难群众务工120人就地就近就业，预计带动增加劳动者全年收入121万元,劳务报酬占总投资的30.25%。</t>
  </si>
  <si>
    <t>MY2025-031</t>
  </si>
  <si>
    <t>墨玉县扎瓦镇和平村防沙治沙2025年中央财政以工代赈项目</t>
  </si>
  <si>
    <t>墨玉县扎瓦镇和平村</t>
  </si>
  <si>
    <t>墨玉县扎瓦镇和平村规划面积2325亩，计划土地碎片化平整2135亩及滴灌管道铺设及相应配套设施建设</t>
  </si>
  <si>
    <t>一是提高灌区水资源利用率，达到改善灌区灌溉条件并节约水资源目的。二是工程建设后，可有效改善农田灌溉条件，增加作物产量，提高农民收入。三是项目建设过程中预计带动当地困难群众务工120人就地就近就业，预计带动增加劳动者全年收入121万元,劳务报酬占总投资的30.25%。</t>
  </si>
  <si>
    <t>MY2025-025</t>
  </si>
  <si>
    <t>墨玉县2025低氟边销茶送茶入户项目</t>
  </si>
  <si>
    <t>墨玉县16个乡（镇）、街办</t>
  </si>
  <si>
    <t>2025年2月-2025年6月</t>
  </si>
  <si>
    <t>为全县19054户暂定，脱贫监测对象按照1块/户标准（400-500克），将合格的低氟边销茶发放到户，提高群众尤其是农牧民对低氟病的认识和安全消费意识，增强群众健康消费观念和防病意识，改变消费习惯。</t>
  </si>
  <si>
    <t>墨玉县委统战部</t>
  </si>
  <si>
    <t>少数民族发展任务</t>
  </si>
  <si>
    <t>通过项目的实施进一步加强健康饮茶教育，引导群众饮用含氟量合格的砖茶，有效降低群众摄入氟量水平，从源头上保护群众自身健康，围绕健康饮茶习惯的培养，帮助群众梳理健康饮茶观念，增强防病意识，提升各民族群众幸福感。</t>
  </si>
  <si>
    <t>MY2025-041</t>
  </si>
  <si>
    <t>墨玉县博斯坦街道易地搬迁创业基地项目</t>
  </si>
  <si>
    <t>墨玉县博斯坦街道玉华社区</t>
  </si>
  <si>
    <t>项目规划用地面积2897.69m’，建设内容如下:
新建创业基地楼一栋，总建筑面积2036.22平方米地上两层，建筑高度8.4m，基底面积986.09m，其中一层5间商铺，建筑面积355.25平方米，二层20间出租室，建筑面积940.67平方米，主体结构的为框架结构，独立基础，安全使用年限:50年，耐火等级为二级，抗震设防烈度:抗震设防烈度为7度(设计地震分组为第二组，设计基本地震加速度值为0.15g)，屋面防水等级:II级;
室外附属:硬化3000平方米，路沿石73.6平方米，215KWA箱式变压器1台，PE100聚乙烯管DN100给水管网共计100米，PE100聚乙烯管DN100消防管网共计100米，HDPE双璧波纹管DN200排水管网共计80米，YJV22-1kV-2x(4x150)强电管网共计100米，弱电管网共计100米。</t>
  </si>
  <si>
    <t>本项目建成后，主要经营模式为出租。创业就业基地以全楼整体出租，年租金不低于14万元。项目建成后可引导周边人口自主创业就业。项目可提供超过固定岗位10个。</t>
  </si>
  <si>
    <t>MY2025-085</t>
  </si>
  <si>
    <t>墨玉县喀瓦克干渠(5+283~7+083)段改造工程</t>
  </si>
  <si>
    <t>墨玉县喀拉喀什镇</t>
  </si>
  <si>
    <t>2025年4月至2025年7月</t>
  </si>
  <si>
    <r>
      <rPr>
        <sz val="10"/>
        <rFont val="黑体"/>
        <charset val="134"/>
      </rPr>
      <t>对喀瓦克干渠（5+283-7+083）引调水工程进行改造，渠道本次防渗改造段长度为1.8km，设计流量6.0m</t>
    </r>
    <r>
      <rPr>
        <sz val="10"/>
        <rFont val="宋体"/>
        <charset val="134"/>
      </rPr>
      <t>³</t>
    </r>
    <r>
      <rPr>
        <sz val="10"/>
        <rFont val="黑体"/>
        <charset val="134"/>
      </rPr>
      <t>/s，加大流量7.5m</t>
    </r>
    <r>
      <rPr>
        <sz val="10"/>
        <rFont val="宋体"/>
        <charset val="134"/>
      </rPr>
      <t>³</t>
    </r>
    <r>
      <rPr>
        <sz val="10"/>
        <rFont val="黑体"/>
        <charset val="134"/>
      </rPr>
      <t>/s。</t>
    </r>
  </si>
  <si>
    <t>MY2025-042</t>
  </si>
  <si>
    <t>墨玉县普恰克其镇巴扎博依村创业基地建设项目</t>
  </si>
  <si>
    <t>2025年4月至2025年11月</t>
  </si>
  <si>
    <t>1.创业就业基地，地上二层，框架结构，独立基础。总用地面积为1195.34平米；总建筑面积624.91㎡；建筑基底面积288.99㎡；建筑高度9.15米。
2.配套设施部分：
室外工程：场地硬化916.01㎡（1、180厚C25混凝土路面，分块现制，随打随抹平,每块长度不大于6m,缝宽10-15，细粒式沥青混凝土或沥青处理的松木条嵌缝，面层收光压防滑纹。2、100厚6%水泥稳定砂砾层；3、300厚戈壁垫层，路床整形压实系数&gt;0,97；4、素土夯实，碾压密实&gt;0.97(环刀取样)）。
给水消防工程：新建室外给水消火栓管网，管材为钢丝网骨架塑料复合管，管径DN100长度100米，管径DN50长度30米，室外消火栓井1座，室外消火栓1套，室外给水检查井1座。
排水工程：新建排水管道总长200米，管材为HDPE双壁波纹塑料排水管，管径为DN300，排水检查井6座。
供热工程：建筑采暖热源为电采暖炉，电采暖炉功率为60KW，额定电压380V，尺寸935*590*510mm。
电气工程：本次与甲方沟通需新建一台400KVA箱式变电站来满足本次设计要求，需在室外新建一台120KW成品柴油发电机组一台，新建室外电缆井3口。YJV22-4X70-UPVC100 电缆100米；弱电七孔梅花管50米。
移装部分：原用地内变压器迁移至用地北侧。
增加部分：铁艺大门一座（支撑柱材质为混凝土柱，梁下净高4米；大门总宽度4.5米，高度3.0米，手动开启；边侧含人员进出小门，高度2.1米，距地高度0.1米）；铁艺栏杆围墙3米长（高度2.1米，铁艺柱子，混凝土基础）。</t>
  </si>
  <si>
    <t>本项目建成后，主要经营模式为出租。创业就业基地以全楼整体出租，年租金不低于16万元。项目建成后可引导周边人口自主创业就业。项目可提供超过固定岗位10个。</t>
  </si>
  <si>
    <t>MY2025-052</t>
  </si>
  <si>
    <t>墨玉县雅瓦乡阿克切坎勒村生态水产养殖基地建设项目</t>
  </si>
  <si>
    <t>墨玉县雅瓦乡阿克切坎勒村</t>
  </si>
  <si>
    <t>1.生产区域：拟建设鱼塘485亩，共开挖鱼塘6处，挖深0.5米，垫高3.5米，规划总深4米，以及生产区域附属设施（包括生产区道路5100米，宽度6米，土路碾压。混凝土DN300过水涵管122.04米。防鸟网木杆36杆，5米高防腐油木成品杆；围栏3600米；堆粪场1座，混凝土地面硬化150平方米。）
2.电力线路：JKLGYJ120m㎡高压进线350米，ZRYJV-4X70+35铜芯电缆及保护管200米配电箱1台，电缆井3座。</t>
  </si>
  <si>
    <t>企业租赁使用，按照现有产业规模拓展485亩，新增年产量为草鱼200吨，鲤鱼130吨。年增量效益预计为424万元。村委会获得每年总投资2%作为收益，约8.5万元，同时带动本地就业10人增收约24万。</t>
  </si>
  <si>
    <t>MY2025-086</t>
  </si>
  <si>
    <t>墨玉县万亩现代设施农业输水系统建设项目（一期）</t>
  </si>
  <si>
    <t>2025年6月-2025年10月</t>
  </si>
  <si>
    <t>墨玉县现代农业园区</t>
  </si>
  <si>
    <r>
      <rPr>
        <sz val="10"/>
        <rFont val="黑体"/>
        <charset val="134"/>
      </rPr>
      <t>1)建设1座25万m</t>
    </r>
    <r>
      <rPr>
        <sz val="10"/>
        <rFont val="宋体"/>
        <charset val="134"/>
      </rPr>
      <t>³</t>
    </r>
    <r>
      <rPr>
        <sz val="10"/>
        <rFont val="黑体"/>
        <charset val="134"/>
      </rPr>
      <t>沉沙池，向墨玉县万亩现代设施农业项目分水系统2座蓄水池供水；
2)新建输水管道3.51km，管材采用 PE100管，压力等级1.0~1.6MPa，管径DN300,双管布置，设计输水流量550m</t>
    </r>
    <r>
      <rPr>
        <sz val="10"/>
        <rFont val="宋体"/>
        <charset val="134"/>
      </rPr>
      <t>³</t>
    </r>
    <r>
      <rPr>
        <sz val="10"/>
        <rFont val="黑体"/>
        <charset val="134"/>
      </rPr>
      <t>/h；新建放水管道11.5km，管材采用PE100管，压力等级1.0~1.6MPa，管径DN350,双管布置，设计输水流量 550m</t>
    </r>
    <r>
      <rPr>
        <sz val="10"/>
        <rFont val="宋体"/>
        <charset val="134"/>
      </rPr>
      <t>³</t>
    </r>
    <r>
      <rPr>
        <sz val="10"/>
        <rFont val="黑体"/>
        <charset val="134"/>
      </rPr>
      <t>/h。
3)沉沙池放水泵站1座；
4)相关附属设施建设，包括管道沿线阀门井、排水井、进排气井、过路涵、跨排渠跨河建筑物及所有管道沿线阀门、管件设备等。</t>
    </r>
  </si>
  <si>
    <t>墨玉县现代农业园区管委会</t>
  </si>
  <si>
    <t>项目的建设能够有效为企业投资建设的450座现代温室大棚提灌溉需求提供充足水源，促进戈壁滩设施果蔬种植产业链发展、提高生产效率，增加900多个就业岗位，带动群众增收，促进当地经济社会的可持续发展。</t>
  </si>
  <si>
    <t>MY2025-087</t>
  </si>
  <si>
    <t>墨玉县万亩现代设施农业分水系统建设项目（一期）</t>
  </si>
  <si>
    <r>
      <rPr>
        <sz val="10"/>
        <rFont val="黑体"/>
        <charset val="134"/>
      </rPr>
      <t>建设2座15万m</t>
    </r>
    <r>
      <rPr>
        <sz val="10"/>
        <rFont val="宋体"/>
        <charset val="134"/>
      </rPr>
      <t>³</t>
    </r>
    <r>
      <rPr>
        <sz val="10"/>
        <rFont val="黑体"/>
        <charset val="134"/>
      </rPr>
      <t>蓄水池，为墨玉县万亩现代设施农业项目区供水；新建蓄水池放水泵站2座。</t>
    </r>
  </si>
  <si>
    <t>MY2025-088</t>
  </si>
  <si>
    <t>墨玉县万亩现代设施农业供电系统建设项目（一期）</t>
  </si>
  <si>
    <t>10kV架空线路部分：新建10千伏架空线路路径长8.75千米（新建10千伏架空线路路径长6.6千米，采用JKLGYJ-10kV-240/30m㎡型绝缘导线；新建10千伏架空线路路径长2.15千米，采用JKLGYJ-10kV-70/10m㎡型绝缘导线）。
10kV电缆线路部分：新建10千伏电缆长0.1千米，电缆采用ZC-YJV22-8.7/15-3×70m㎡型。
0.4kV架空线路部分：新建0.4千伏架空线路路径长6.9千米，采用JKLGYJ-1kV-240/30m㎡型绝缘。
0.4kV电缆线路部分：新建0.4千伏电缆长0.94千米（新建0.4千伏电缆长0.12千米，电缆采用WDZNA-YJV-4×50m㎡型；新建0.4千伏电缆长0.82千米，电缆采用WDZNA-YJV-4×35m㎡型）。
电杆部分：新立电杆Fφ190-12共168基，新立电杆Fφ190-15共145基。
设备部分：新装500kVA箱式变电站1座，新装800kVA箱式变电站1座，新装250kVA柱上变压器3座，新装400kVA柱上变压器14座，新装五合一综合配电箱（JP柜）17个，新装箱式变电站基础2座，新装箱式变电站围栏2座，新装柱上变压器围栏17座。新装柱上断路器1台，新装高压计量箱1台，新装低压分控箱120个，新装防溅水型插座（2+3孔）120套。</t>
  </si>
  <si>
    <t>项目的建设能够有效为企业投资建设的450座现代温室大棚提供电力保障，促进戈壁滩设施果蔬种植产业链发展、提高生产效率，增加700多个就业岗位，带动群众增收，促进当地经济社会的可持续发展。</t>
  </si>
  <si>
    <t>MY2025-089</t>
  </si>
  <si>
    <t>墨玉县万亩现代设施农业道路系统建设项目（一期）</t>
  </si>
  <si>
    <t>新建道路长度为10505.524米（含10条线路），其中4米宽行车道7751.921米，4.5米宽行车道2753.603米，道路等级为巷路，实施道路沿线交叉口共15个，在线1K0+800(右侧)、K1+140(左侧)、K1+460(右侧)、K1+800(左侧)、K2+140(右侧)、K2+520(左侧)设置错车道。道路两侧均为0.5米土路肩。</t>
  </si>
  <si>
    <t>项目的建设能够为企业投资建设的450座现代温室大棚改善农产品运输条件，降低运输成本，促进戈壁滩设施果蔬种植产业链发展、提高生产效率，增加700多个就业岗位，带动群众增收，促进当地经济社会的可持续发展。</t>
  </si>
  <si>
    <t>MY2025-090</t>
  </si>
  <si>
    <t>墨玉县万亩现代设施农业分水系统建设项目（二期）</t>
  </si>
  <si>
    <t>新建15万方蓄水池2座、90㎡泵房2座、DN300分水主管道400米及配套泵等设施设备</t>
  </si>
  <si>
    <t>项目的建设能够有效为企业投资建设的400余座现代温室大棚提灌溉需求提供充足水源，促进戈壁滩设施果蔬种植产业链发展、提高生产效率，增加600多个就业岗位，带动群众增收，促进当地经济社会的可持续发展。</t>
  </si>
  <si>
    <t>MY2025-096</t>
  </si>
  <si>
    <t>墨玉县万亩现代设施农业道路系统建设项目（二期）</t>
  </si>
  <si>
    <t>2025年6月-2025年12月</t>
  </si>
  <si>
    <t>新建道路长度为14877米（含13条线路），其中4米宽行车道11086米，4.5米宽行车道3791米，道路等级为巷路，实施道路沿线交叉口共12个，道路两侧均为0.5米土路肩。</t>
  </si>
  <si>
    <t>项目的建设能够为企业投资建设的400余座现代温室大棚改善农产品运输条件，降低运输成本，促进戈壁滩设施果蔬种植产业链发展、提高生产效率，增加600多个就业岗位，带动群众增收，促进当地经济社会的可持续发展。</t>
  </si>
  <si>
    <t>MY2025-097</t>
  </si>
  <si>
    <t>墨玉县万亩现代设施农业供电系统建设项目（二期）</t>
  </si>
  <si>
    <t>0.4kV架空线路部分：新建0.4千伏架空线路路径长10.04千米，采用JKLGYJ-1kV-240/30m㎡型绝缘。
0.4kV电缆线路部分：新建0.4千伏电缆长1.64千米（新建0.4千伏电缆长0.42千米，电缆采用WDZNA-YJV-4×50m㎡型；新建0.4千伏电缆长1.22千米，电缆采用WDZNA-YJV-4×35m㎡型）。
电杆部分：新立电杆Fφ190-12共248基.
设备部分：新装250kVA柱上变压器3座，新装400kVA柱上变压器16座，新装五合一综合配电箱（JP柜）19个，新装柱上变压器围栏19座。新装柱上断路器1台，新装高压计量箱1台，新装低压分控箱150个，新装防溅水型插座（2+3孔）150套。</t>
  </si>
  <si>
    <t>项目的建设能够有效为企业投资建设的400余座现代温室大棚提供电力保障，促进戈壁滩设施果蔬种植产业链发展、提高生产效率，增加600多个就业岗位，带动群众增收，促进当地经济社会的可持续发展。</t>
  </si>
  <si>
    <t>MY2025-091</t>
  </si>
  <si>
    <t>墨玉县阿克萨拉依乡友谊村等2个村防渗渠建设项目</t>
  </si>
  <si>
    <t>2025年6月-2025年9月</t>
  </si>
  <si>
    <t>墨玉县阿克萨拉依乡友谊村、花园村</t>
  </si>
  <si>
    <r>
      <rPr>
        <sz val="10"/>
        <rFont val="黑体"/>
        <charset val="134"/>
      </rPr>
      <t>墨玉县阿克萨拉依乡2025年以工代赈渠道防渗工程（花园村、友谊村）防渗改2造总长度4.218km，其中阿克萨拉依乡花园村5条支斗渠防渗改造总长度3.039km、友谊4条支斗渠防渗改造总长度1.179km，渠道设计流量为0.2～0.5m</t>
    </r>
    <r>
      <rPr>
        <sz val="10"/>
        <rFont val="宋体"/>
        <charset val="134"/>
      </rPr>
      <t>³</t>
    </r>
    <r>
      <rPr>
        <sz val="10"/>
        <rFont val="黑体"/>
        <charset val="134"/>
      </rPr>
      <t>/s。计划改建、新建渠系建筑物84座，其中水闸44座、农桥32座、测水桥3座、跌水1座、连接段2座、消力池1座、渡槽1座。</t>
    </r>
  </si>
  <si>
    <t>墨玉县阿克萨拉依乡人民政府</t>
  </si>
  <si>
    <t>一是提高灌区水资源利用率，达到改善灌区灌溉条件并节约水资源目的。二是工程建设后，可有效改善农田灌溉条件，增加作物产量，提高农民收入。三是项目建设过程中预计带动当地困难群众务工80余人就地就近就业，预计带动增加劳动者全年收入80万元以上,劳务报酬占总投资的20%。</t>
  </si>
  <si>
    <t>MY2025-092</t>
  </si>
  <si>
    <t>墨玉县2025年易地搬迁地方政府债券贴息补助项目</t>
  </si>
  <si>
    <t>2025年5月-2025年6月</t>
  </si>
  <si>
    <t>墨玉“十三五”期间易地搬迁地方政府债券资金利息资金给予贴息补助。</t>
  </si>
  <si>
    <t>墨玉县财政局</t>
  </si>
  <si>
    <t>2025年易地搬迁地方政府债券贴息补助用于还墨玉县历年易地搬迁地方政府债券资金的贴息，确保地方政府债券资金贴息按时归还。</t>
  </si>
  <si>
    <t>MY2025-093</t>
  </si>
  <si>
    <t>墨玉县吐外特乡库木艾日克村等5个村渠道防渗建设推广以工代赈项目</t>
  </si>
  <si>
    <t>墨玉县吐外特乡吐外特村、库木艾日克村、琼库勒村、托和马克村、萨亚特村</t>
  </si>
  <si>
    <r>
      <rPr>
        <sz val="10"/>
        <rFont val="黑体"/>
        <charset val="134"/>
      </rPr>
      <t>防渗改建渠道总长为4.515km，设计流量为0.2-0.5m</t>
    </r>
    <r>
      <rPr>
        <sz val="10"/>
        <rFont val="宋体"/>
        <charset val="134"/>
      </rPr>
      <t>³</t>
    </r>
    <r>
      <rPr>
        <sz val="10"/>
        <rFont val="黑体"/>
        <charset val="134"/>
      </rPr>
      <t>/s，配套渠系建筑物71座，其中节制分水闸11座，农桥60座。</t>
    </r>
  </si>
  <si>
    <t>MY2025-094</t>
  </si>
  <si>
    <t>墨玉县奎牙镇玉泉村等3个村渠道防渗建设推广以工代赈项目</t>
  </si>
  <si>
    <t>墨玉县奎牙镇玉泉村、阿其克乌依村、古勒其村</t>
  </si>
  <si>
    <t>本工程涉及墨玉县奎牙镇玉泉村、古勒其村、阿其克乌依村等3个村，改建斗渠共计4条，总长 4.097km，配套完善渠系建筑物 93 座，其中，水闸51座，涵桥42座。</t>
  </si>
  <si>
    <t>墨玉县奎牙镇人民政府</t>
  </si>
  <si>
    <t>MY2025-095</t>
  </si>
  <si>
    <t>墨玉县普恰克其镇库勒艾日克村创业基地建设项目</t>
  </si>
  <si>
    <t>墨玉县普恰克其镇库勒艾日克村</t>
  </si>
  <si>
    <t>计划申请建设一处总占地面积3000㎡的创业基地，建筑面积1000㎡上下两层、场地硬化2000㎡，改造提升周边给排水管网、修建交通标识设施以及相关配套附属设施</t>
  </si>
  <si>
    <t>墨玉县普恰克其镇库勒艾日克村村委会</t>
  </si>
  <si>
    <t>每年增加村集体收入20万元，带动就业10人</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</si>
</sst>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_ "/>
  </numFmts>
  <fonts count="48">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宋体"/>
      <charset val="134"/>
      <scheme val="minor"/>
    </font>
    <font>
      <sz val="11"/>
      <name val="Times New Roman"/>
      <charset val="134"/>
    </font>
    <font>
      <sz val="24"/>
      <name val="方正小标宋简体"/>
      <charset val="134"/>
    </font>
    <font>
      <b/>
      <sz val="14"/>
      <name val="黑体"/>
      <charset val="134"/>
    </font>
    <font>
      <b/>
      <sz val="14"/>
      <color rgb="FFFF0000"/>
      <name val="黑体"/>
      <charset val="134"/>
    </font>
    <font>
      <b/>
      <sz val="16"/>
      <name val="黑体"/>
      <charset val="134"/>
    </font>
    <font>
      <b/>
      <sz val="20"/>
      <name val="方正公文楷体"/>
      <charset val="134"/>
    </font>
    <font>
      <b/>
      <sz val="10"/>
      <name val="黑体"/>
      <charset val="134"/>
    </font>
    <font>
      <sz val="10"/>
      <name val="黑体"/>
      <charset val="134"/>
    </font>
    <font>
      <sz val="10"/>
      <color rgb="FFFF0000"/>
      <name val="黑体"/>
      <charset val="134"/>
    </font>
    <font>
      <sz val="10"/>
      <color theme="1"/>
      <name val="黑体"/>
      <charset val="134"/>
    </font>
    <font>
      <sz val="10"/>
      <color rgb="FF000000"/>
      <name val="黑体"/>
      <charset val="134"/>
    </font>
    <font>
      <sz val="16"/>
      <color rgb="FFFF0000"/>
      <name val="宋体"/>
      <charset val="134"/>
    </font>
    <font>
      <b/>
      <sz val="10"/>
      <color rgb="FFFF0000"/>
      <name val="黑体"/>
      <charset val="134"/>
    </font>
    <font>
      <sz val="11"/>
      <name val="黑体"/>
      <charset val="134"/>
    </font>
    <font>
      <b/>
      <sz val="12"/>
      <color rgb="FF000000"/>
      <name val="黑体"/>
      <charset val="134"/>
    </font>
    <font>
      <sz val="11"/>
      <color rgb="FF000000"/>
      <name val="宋体"/>
      <charset val="134"/>
    </font>
    <font>
      <sz val="26"/>
      <name val="方正小标宋简体"/>
      <charset val="134"/>
    </font>
    <font>
      <sz val="16"/>
      <name val="黑体"/>
      <charset val="134"/>
    </font>
    <font>
      <sz val="11"/>
      <name val="Times New Roman"/>
      <charset val="0"/>
    </font>
    <font>
      <b/>
      <sz val="12"/>
      <name val="方正公文楷体"/>
      <charset val="134"/>
    </font>
    <font>
      <sz val="12"/>
      <color theme="1"/>
      <name val="方正公文楷体"/>
      <charset val="134"/>
    </font>
    <font>
      <sz val="22"/>
      <name val="方正小标宋简体"/>
      <charset val="134"/>
    </font>
    <font>
      <sz val="11"/>
      <color theme="1"/>
      <name val="宋体"/>
      <charset val="0"/>
      <scheme val="minor"/>
    </font>
    <font>
      <b/>
      <sz val="18"/>
      <color theme="3"/>
      <name val="宋体"/>
      <charset val="134"/>
      <scheme val="minor"/>
    </font>
    <font>
      <sz val="11"/>
      <color rgb="FF9C0006"/>
      <name val="宋体"/>
      <charset val="0"/>
      <scheme val="minor"/>
    </font>
    <font>
      <sz val="11"/>
      <color theme="0"/>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name val="宋体"/>
      <charset val="134"/>
    </font>
  </fonts>
  <fills count="36">
    <fill>
      <patternFill patternType="none"/>
    </fill>
    <fill>
      <patternFill patternType="gray125"/>
    </fill>
    <fill>
      <patternFill patternType="solid">
        <fgColor theme="0" tint="-0.25"/>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theme="7"/>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8" fillId="19" borderId="0" applyNumberFormat="0" applyBorder="0" applyAlignment="0" applyProtection="0">
      <alignment vertical="center"/>
    </xf>
    <xf numFmtId="0" fontId="37"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2" borderId="0" applyNumberFormat="0" applyBorder="0" applyAlignment="0" applyProtection="0">
      <alignment vertical="center"/>
    </xf>
    <xf numFmtId="0" fontId="30" fillId="8" borderId="0" applyNumberFormat="0" applyBorder="0" applyAlignment="0" applyProtection="0">
      <alignment vertical="center"/>
    </xf>
    <xf numFmtId="43" fontId="0" fillId="0" borderId="0" applyFont="0" applyFill="0" applyBorder="0" applyAlignment="0" applyProtection="0">
      <alignment vertical="center"/>
    </xf>
    <xf numFmtId="0" fontId="31" fillId="18"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1" borderId="9" applyNumberFormat="0" applyFont="0" applyAlignment="0" applyProtection="0">
      <alignment vertical="center"/>
    </xf>
    <xf numFmtId="0" fontId="31" fillId="22" borderId="0" applyNumberFormat="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1" fillId="0" borderId="12" applyNumberFormat="0" applyFill="0" applyAlignment="0" applyProtection="0">
      <alignment vertical="center"/>
    </xf>
    <xf numFmtId="0" fontId="40" fillId="0" borderId="12" applyNumberFormat="0" applyFill="0" applyAlignment="0" applyProtection="0">
      <alignment vertical="center"/>
    </xf>
    <xf numFmtId="0" fontId="31" fillId="30" borderId="0" applyNumberFormat="0" applyBorder="0" applyAlignment="0" applyProtection="0">
      <alignment vertical="center"/>
    </xf>
    <xf numFmtId="0" fontId="35" fillId="0" borderId="11" applyNumberFormat="0" applyFill="0" applyAlignment="0" applyProtection="0">
      <alignment vertical="center"/>
    </xf>
    <xf numFmtId="0" fontId="31" fillId="21" borderId="0" applyNumberFormat="0" applyBorder="0" applyAlignment="0" applyProtection="0">
      <alignment vertical="center"/>
    </xf>
    <xf numFmtId="0" fontId="43" fillId="17" borderId="13" applyNumberFormat="0" applyAlignment="0" applyProtection="0">
      <alignment vertical="center"/>
    </xf>
    <xf numFmtId="0" fontId="33" fillId="17" borderId="10" applyNumberFormat="0" applyAlignment="0" applyProtection="0">
      <alignment vertical="center"/>
    </xf>
    <xf numFmtId="0" fontId="44" fillId="35" borderId="14" applyNumberFormat="0" applyAlignment="0" applyProtection="0">
      <alignment vertical="center"/>
    </xf>
    <xf numFmtId="0" fontId="28" fillId="16" borderId="0" applyNumberFormat="0" applyBorder="0" applyAlignment="0" applyProtection="0">
      <alignment vertical="center"/>
    </xf>
    <xf numFmtId="0" fontId="31" fillId="20" borderId="0" applyNumberFormat="0" applyBorder="0" applyAlignment="0" applyProtection="0">
      <alignment vertical="center"/>
    </xf>
    <xf numFmtId="0" fontId="45" fillId="0" borderId="15" applyNumberFormat="0" applyFill="0" applyAlignment="0" applyProtection="0">
      <alignment vertical="center"/>
    </xf>
    <xf numFmtId="0" fontId="46" fillId="0" borderId="16" applyNumberFormat="0" applyFill="0" applyAlignment="0" applyProtection="0">
      <alignment vertical="center"/>
    </xf>
    <xf numFmtId="0" fontId="42" fillId="34" borderId="0" applyNumberFormat="0" applyBorder="0" applyAlignment="0" applyProtection="0">
      <alignment vertical="center"/>
    </xf>
    <xf numFmtId="0" fontId="39" fillId="27" borderId="0" applyNumberFormat="0" applyBorder="0" applyAlignment="0" applyProtection="0">
      <alignment vertical="center"/>
    </xf>
    <xf numFmtId="0" fontId="28" fillId="33" borderId="0" applyNumberFormat="0" applyBorder="0" applyAlignment="0" applyProtection="0">
      <alignment vertical="center"/>
    </xf>
    <xf numFmtId="0" fontId="31" fillId="10" borderId="0" applyNumberFormat="0" applyBorder="0" applyAlignment="0" applyProtection="0">
      <alignment vertical="center"/>
    </xf>
    <xf numFmtId="0" fontId="28" fillId="29" borderId="0" applyNumberFormat="0" applyBorder="0" applyAlignment="0" applyProtection="0">
      <alignment vertical="center"/>
    </xf>
    <xf numFmtId="0" fontId="28" fillId="7" borderId="0" applyNumberFormat="0" applyBorder="0" applyAlignment="0" applyProtection="0">
      <alignment vertical="center"/>
    </xf>
    <xf numFmtId="0" fontId="28" fillId="15" borderId="0" applyNumberFormat="0" applyBorder="0" applyAlignment="0" applyProtection="0">
      <alignment vertical="center"/>
    </xf>
    <xf numFmtId="0" fontId="28" fillId="32" borderId="0" applyNumberFormat="0" applyBorder="0" applyAlignment="0" applyProtection="0">
      <alignment vertical="center"/>
    </xf>
    <xf numFmtId="0" fontId="31" fillId="26" borderId="0" applyNumberFormat="0" applyBorder="0" applyAlignment="0" applyProtection="0">
      <alignment vertical="center"/>
    </xf>
    <xf numFmtId="0" fontId="31" fillId="28" borderId="0" applyNumberFormat="0" applyBorder="0" applyAlignment="0" applyProtection="0">
      <alignment vertical="center"/>
    </xf>
    <xf numFmtId="0" fontId="28" fillId="6" borderId="0" applyNumberFormat="0" applyBorder="0" applyAlignment="0" applyProtection="0">
      <alignment vertical="center"/>
    </xf>
    <xf numFmtId="0" fontId="28" fillId="25" borderId="0" applyNumberFormat="0" applyBorder="0" applyAlignment="0" applyProtection="0">
      <alignment vertical="center"/>
    </xf>
    <xf numFmtId="0" fontId="31" fillId="24" borderId="0" applyNumberFormat="0" applyBorder="0" applyAlignment="0" applyProtection="0">
      <alignment vertical="center"/>
    </xf>
    <xf numFmtId="0" fontId="28" fillId="31" borderId="0" applyNumberFormat="0" applyBorder="0" applyAlignment="0" applyProtection="0">
      <alignment vertical="center"/>
    </xf>
    <xf numFmtId="0" fontId="31" fillId="14" borderId="0" applyNumberFormat="0" applyBorder="0" applyAlignment="0" applyProtection="0">
      <alignment vertical="center"/>
    </xf>
    <xf numFmtId="0" fontId="31" fillId="9" borderId="0" applyNumberFormat="0" applyBorder="0" applyAlignment="0" applyProtection="0">
      <alignment vertical="center"/>
    </xf>
    <xf numFmtId="0" fontId="28" fillId="5" borderId="0" applyNumberFormat="0" applyBorder="0" applyAlignment="0" applyProtection="0">
      <alignment vertical="center"/>
    </xf>
    <xf numFmtId="0" fontId="31" fillId="13" borderId="0" applyNumberFormat="0" applyBorder="0" applyAlignment="0" applyProtection="0">
      <alignment vertical="center"/>
    </xf>
  </cellStyleXfs>
  <cellXfs count="9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xf numFmtId="0" fontId="5" fillId="0" borderId="1" xfId="0" applyFont="1" applyFill="1" applyBorder="1" applyAlignment="1"/>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7"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177" fontId="17"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177" fontId="10" fillId="0" borderId="1" xfId="0" applyNumberFormat="1" applyFont="1" applyFill="1" applyBorder="1" applyAlignment="1">
      <alignment horizontal="center" vertical="center" wrapText="1"/>
    </xf>
    <xf numFmtId="177" fontId="10" fillId="0" borderId="5"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177" fontId="8" fillId="0" borderId="1"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177" fontId="12" fillId="0" borderId="6" xfId="0" applyNumberFormat="1" applyFont="1" applyFill="1" applyBorder="1" applyAlignment="1">
      <alignment horizontal="center" vertical="center" wrapText="1"/>
    </xf>
    <xf numFmtId="177" fontId="12" fillId="0" borderId="0"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8" fillId="3" borderId="1" xfId="0" applyNumberFormat="1" applyFont="1" applyFill="1" applyBorder="1" applyAlignment="1">
      <alignment horizontal="center" vertical="center" wrapText="1"/>
    </xf>
    <xf numFmtId="177" fontId="18" fillId="3" borderId="5"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2" borderId="0" xfId="0" applyNumberFormat="1" applyFont="1" applyFill="1" applyAlignment="1">
      <alignment horizontal="center" vertical="center" wrapText="1"/>
    </xf>
    <xf numFmtId="176" fontId="13"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58" fontId="19" fillId="0" borderId="1" xfId="0" applyNumberFormat="1" applyFont="1" applyFill="1" applyBorder="1" applyAlignment="1">
      <alignment horizontal="center" vertical="center" wrapText="1"/>
    </xf>
    <xf numFmtId="58" fontId="19" fillId="0" borderId="0" xfId="0" applyNumberFormat="1" applyFont="1" applyFill="1" applyAlignment="1">
      <alignment horizontal="center" vertical="center" wrapText="1"/>
    </xf>
    <xf numFmtId="177"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0" fillId="0" borderId="0" xfId="0" applyFont="1" applyFill="1" applyBorder="1" applyAlignment="1">
      <alignment horizontal="center" vertical="center"/>
    </xf>
    <xf numFmtId="0" fontId="21" fillId="0" borderId="0" xfId="0" applyFont="1" applyFill="1" applyBorder="1" applyAlignment="1"/>
    <xf numFmtId="177" fontId="21" fillId="0" borderId="0" xfId="0" applyNumberFormat="1" applyFont="1" applyFill="1" applyBorder="1" applyAlignment="1"/>
    <xf numFmtId="0" fontId="21" fillId="0" borderId="0" xfId="0" applyFont="1" applyFill="1" applyBorder="1" applyAlignment="1">
      <alignment horizontal="center"/>
    </xf>
    <xf numFmtId="177" fontId="21" fillId="0" borderId="0" xfId="0" applyNumberFormat="1" applyFont="1" applyFill="1" applyBorder="1" applyAlignment="1">
      <alignment horizontal="center"/>
    </xf>
    <xf numFmtId="10" fontId="21" fillId="0" borderId="0" xfId="0" applyNumberFormat="1" applyFont="1" applyFill="1" applyBorder="1" applyAlignment="1">
      <alignment horizontal="center"/>
    </xf>
    <xf numFmtId="0" fontId="22" fillId="0" borderId="0"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0" fillId="3" borderId="1" xfId="0" applyFont="1" applyFill="1" applyBorder="1" applyAlignment="1">
      <alignment horizontal="center" vertical="center"/>
    </xf>
    <xf numFmtId="177" fontId="20" fillId="0" borderId="1" xfId="0" applyNumberFormat="1" applyFont="1" applyFill="1" applyBorder="1" applyAlignment="1">
      <alignment horizontal="center" vertical="center"/>
    </xf>
    <xf numFmtId="10" fontId="20" fillId="0" borderId="1" xfId="0" applyNumberFormat="1" applyFont="1" applyFill="1" applyBorder="1" applyAlignment="1">
      <alignment horizontal="center" vertical="center"/>
    </xf>
    <xf numFmtId="177" fontId="2" fillId="0" borderId="0" xfId="0" applyNumberFormat="1" applyFont="1" applyFill="1" applyBorder="1" applyAlignment="1">
      <alignment horizontal="left" vertical="center" wrapText="1"/>
    </xf>
    <xf numFmtId="10" fontId="2" fillId="0" borderId="0" xfId="0" applyNumberFormat="1" applyFont="1" applyFill="1" applyBorder="1" applyAlignment="1">
      <alignment horizontal="left" vertical="center" wrapText="1"/>
    </xf>
    <xf numFmtId="177"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177" fontId="22" fillId="0" borderId="0" xfId="0" applyNumberFormat="1" applyFont="1" applyFill="1" applyBorder="1" applyAlignment="1">
      <alignment horizontal="center" vertical="center" wrapText="1"/>
    </xf>
    <xf numFmtId="10" fontId="22" fillId="0" borderId="0"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7" fontId="20" fillId="3" borderId="1" xfId="0" applyNumberFormat="1" applyFont="1" applyFill="1" applyBorder="1" applyAlignment="1">
      <alignment horizontal="center" vertical="center"/>
    </xf>
    <xf numFmtId="177" fontId="2" fillId="0" borderId="0" xfId="0" applyNumberFormat="1" applyFont="1" applyFill="1" applyBorder="1" applyAlignment="1">
      <alignment horizontal="right" vertical="center" wrapText="1"/>
    </xf>
    <xf numFmtId="10" fontId="2" fillId="0" borderId="0" xfId="0" applyNumberFormat="1" applyFont="1" applyFill="1" applyBorder="1" applyAlignment="1">
      <alignment horizontal="righ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0" fillId="0" borderId="0" xfId="0" applyFont="1" applyFill="1" applyBorder="1" applyAlignment="1"/>
    <xf numFmtId="0" fontId="27" fillId="0" borderId="0" xfId="0" applyFont="1" applyFill="1" applyBorder="1" applyAlignment="1">
      <alignment horizontal="center" vertical="center" wrapText="1"/>
    </xf>
    <xf numFmtId="0" fontId="2" fillId="0" borderId="8" xfId="0" applyFont="1" applyFill="1" applyBorder="1" applyAlignment="1">
      <alignment horizontal="right" vertical="center" wrapText="1"/>
    </xf>
    <xf numFmtId="0" fontId="23" fillId="0" borderId="5"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19</xdr:row>
      <xdr:rowOff>0</xdr:rowOff>
    </xdr:from>
    <xdr:to>
      <xdr:col>3</xdr:col>
      <xdr:colOff>79375</xdr:colOff>
      <xdr:row>19</xdr:row>
      <xdr:rowOff>739775</xdr:rowOff>
    </xdr:to>
    <xdr:sp>
      <xdr:nvSpPr>
        <xdr:cNvPr id="2" name="Text Box 9540"/>
        <xdr:cNvSpPr txBox="1"/>
      </xdr:nvSpPr>
      <xdr:spPr>
        <a:xfrm>
          <a:off x="3608070" y="16687800"/>
          <a:ext cx="79375" cy="739775"/>
        </a:xfrm>
        <a:prstGeom prst="rect">
          <a:avLst/>
        </a:prstGeom>
        <a:noFill/>
        <a:ln w="9525">
          <a:noFill/>
        </a:ln>
      </xdr:spPr>
    </xdr:sp>
    <xdr:clientData/>
  </xdr:twoCellAnchor>
  <xdr:twoCellAnchor editAs="oneCell">
    <xdr:from>
      <xdr:col>3</xdr:col>
      <xdr:colOff>0</xdr:colOff>
      <xdr:row>20</xdr:row>
      <xdr:rowOff>0</xdr:rowOff>
    </xdr:from>
    <xdr:to>
      <xdr:col>3</xdr:col>
      <xdr:colOff>79375</xdr:colOff>
      <xdr:row>20</xdr:row>
      <xdr:rowOff>739775</xdr:rowOff>
    </xdr:to>
    <xdr:sp>
      <xdr:nvSpPr>
        <xdr:cNvPr id="3" name="Text Box 9540"/>
        <xdr:cNvSpPr txBox="1"/>
      </xdr:nvSpPr>
      <xdr:spPr>
        <a:xfrm>
          <a:off x="3608070" y="17767300"/>
          <a:ext cx="79375" cy="73977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4"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5"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6"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7"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8"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9"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10"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11"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12"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13" name="Text Box 9540"/>
        <xdr:cNvSpPr txBox="1"/>
      </xdr:nvSpPr>
      <xdr:spPr>
        <a:xfrm>
          <a:off x="3608070" y="38277800"/>
          <a:ext cx="79375" cy="770255"/>
        </a:xfrm>
        <a:prstGeom prst="rect">
          <a:avLst/>
        </a:prstGeom>
        <a:noFill/>
        <a:ln w="9525">
          <a:noFill/>
        </a:ln>
      </xdr:spPr>
    </xdr:sp>
    <xdr:clientData/>
  </xdr:twoCellAnchor>
  <xdr:twoCellAnchor editAs="oneCell">
    <xdr:from>
      <xdr:col>3</xdr:col>
      <xdr:colOff>0</xdr:colOff>
      <xdr:row>39</xdr:row>
      <xdr:rowOff>0</xdr:rowOff>
    </xdr:from>
    <xdr:to>
      <xdr:col>3</xdr:col>
      <xdr:colOff>79375</xdr:colOff>
      <xdr:row>39</xdr:row>
      <xdr:rowOff>770255</xdr:rowOff>
    </xdr:to>
    <xdr:sp>
      <xdr:nvSpPr>
        <xdr:cNvPr id="14" name="Text Box 9540"/>
        <xdr:cNvSpPr txBox="1"/>
      </xdr:nvSpPr>
      <xdr:spPr>
        <a:xfrm>
          <a:off x="3608070" y="38277800"/>
          <a:ext cx="79375" cy="770255"/>
        </a:xfrm>
        <a:prstGeom prst="rect">
          <a:avLst/>
        </a:prstGeom>
        <a:noFill/>
        <a:ln w="9525">
          <a:noFill/>
        </a:ln>
      </xdr:spPr>
    </xdr:sp>
    <xdr:clientData/>
  </xdr:twoCellAnchor>
  <xdr:twoCellAnchor editAs="oneCell">
    <xdr:from>
      <xdr:col>9</xdr:col>
      <xdr:colOff>0</xdr:colOff>
      <xdr:row>64</xdr:row>
      <xdr:rowOff>0</xdr:rowOff>
    </xdr:from>
    <xdr:to>
      <xdr:col>9</xdr:col>
      <xdr:colOff>552450</xdr:colOff>
      <xdr:row>65</xdr:row>
      <xdr:rowOff>95250</xdr:rowOff>
    </xdr:to>
    <xdr:pic>
      <xdr:nvPicPr>
        <xdr:cNvPr id="15" name="Picture 438836" hidden="1"/>
        <xdr:cNvPicPr/>
      </xdr:nvPicPr>
      <xdr:blipFill>
        <a:blip r:embed="rId1"/>
        <a:stretch>
          <a:fillRect/>
        </a:stretch>
      </xdr:blipFill>
      <xdr:spPr>
        <a:xfrm>
          <a:off x="14604365" y="72351900"/>
          <a:ext cx="552450" cy="95885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38100</xdr:rowOff>
    </xdr:to>
    <xdr:pic>
      <xdr:nvPicPr>
        <xdr:cNvPr id="16" name="Picture 438836" hidden="1"/>
        <xdr:cNvPicPr/>
      </xdr:nvPicPr>
      <xdr:blipFill>
        <a:blip r:embed="rId1"/>
        <a:stretch>
          <a:fillRect/>
        </a:stretch>
      </xdr:blipFill>
      <xdr:spPr>
        <a:xfrm>
          <a:off x="14604365" y="72351900"/>
          <a:ext cx="552450" cy="90170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254000</xdr:rowOff>
    </xdr:to>
    <xdr:pic>
      <xdr:nvPicPr>
        <xdr:cNvPr id="17" name="Picture 438836" hidden="1"/>
        <xdr:cNvPicPr/>
      </xdr:nvPicPr>
      <xdr:blipFill>
        <a:blip r:embed="rId1"/>
        <a:stretch>
          <a:fillRect/>
        </a:stretch>
      </xdr:blipFill>
      <xdr:spPr>
        <a:xfrm>
          <a:off x="14604365" y="72351900"/>
          <a:ext cx="552450" cy="111760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196850</xdr:rowOff>
    </xdr:to>
    <xdr:pic>
      <xdr:nvPicPr>
        <xdr:cNvPr id="18" name="Picture 438836" hidden="1"/>
        <xdr:cNvPicPr/>
      </xdr:nvPicPr>
      <xdr:blipFill>
        <a:blip r:embed="rId1"/>
        <a:stretch>
          <a:fillRect/>
        </a:stretch>
      </xdr:blipFill>
      <xdr:spPr>
        <a:xfrm>
          <a:off x="14604365" y="72351900"/>
          <a:ext cx="552450" cy="106045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527050</xdr:rowOff>
    </xdr:to>
    <xdr:pic>
      <xdr:nvPicPr>
        <xdr:cNvPr id="19" name="Picture 438836" hidden="1"/>
        <xdr:cNvPicPr/>
      </xdr:nvPicPr>
      <xdr:blipFill>
        <a:blip r:embed="rId1"/>
        <a:stretch>
          <a:fillRect/>
        </a:stretch>
      </xdr:blipFill>
      <xdr:spPr>
        <a:xfrm>
          <a:off x="14604365" y="72351900"/>
          <a:ext cx="552450" cy="52705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95250</xdr:rowOff>
    </xdr:to>
    <xdr:pic>
      <xdr:nvPicPr>
        <xdr:cNvPr id="20" name="Picture 438836" hidden="1"/>
        <xdr:cNvPicPr/>
      </xdr:nvPicPr>
      <xdr:blipFill>
        <a:blip r:embed="rId1"/>
        <a:stretch>
          <a:fillRect/>
        </a:stretch>
      </xdr:blipFill>
      <xdr:spPr>
        <a:xfrm>
          <a:off x="14604365" y="72351900"/>
          <a:ext cx="558800" cy="95885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38100</xdr:rowOff>
    </xdr:to>
    <xdr:pic>
      <xdr:nvPicPr>
        <xdr:cNvPr id="21" name="Picture 438836" hidden="1"/>
        <xdr:cNvPicPr/>
      </xdr:nvPicPr>
      <xdr:blipFill>
        <a:blip r:embed="rId1"/>
        <a:stretch>
          <a:fillRect/>
        </a:stretch>
      </xdr:blipFill>
      <xdr:spPr>
        <a:xfrm>
          <a:off x="14604365" y="72351900"/>
          <a:ext cx="558800" cy="90170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254000</xdr:rowOff>
    </xdr:to>
    <xdr:pic>
      <xdr:nvPicPr>
        <xdr:cNvPr id="22" name="Picture 438836" hidden="1"/>
        <xdr:cNvPicPr/>
      </xdr:nvPicPr>
      <xdr:blipFill>
        <a:blip r:embed="rId1"/>
        <a:stretch>
          <a:fillRect/>
        </a:stretch>
      </xdr:blipFill>
      <xdr:spPr>
        <a:xfrm>
          <a:off x="14604365" y="72351900"/>
          <a:ext cx="558800" cy="111760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196850</xdr:rowOff>
    </xdr:to>
    <xdr:pic>
      <xdr:nvPicPr>
        <xdr:cNvPr id="23" name="Picture 438836" hidden="1"/>
        <xdr:cNvPicPr/>
      </xdr:nvPicPr>
      <xdr:blipFill>
        <a:blip r:embed="rId1"/>
        <a:stretch>
          <a:fillRect/>
        </a:stretch>
      </xdr:blipFill>
      <xdr:spPr>
        <a:xfrm>
          <a:off x="14604365" y="72351900"/>
          <a:ext cx="558800" cy="106045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527050</xdr:rowOff>
    </xdr:to>
    <xdr:pic>
      <xdr:nvPicPr>
        <xdr:cNvPr id="24" name="Picture 438836" hidden="1"/>
        <xdr:cNvPicPr/>
      </xdr:nvPicPr>
      <xdr:blipFill>
        <a:blip r:embed="rId1"/>
        <a:stretch>
          <a:fillRect/>
        </a:stretch>
      </xdr:blipFill>
      <xdr:spPr>
        <a:xfrm>
          <a:off x="14604365" y="72351900"/>
          <a:ext cx="558800" cy="52705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65</xdr:row>
      <xdr:rowOff>44450</xdr:rowOff>
    </xdr:to>
    <xdr:pic>
      <xdr:nvPicPr>
        <xdr:cNvPr id="25" name="Picture 438836" hidden="1"/>
        <xdr:cNvPicPr/>
      </xdr:nvPicPr>
      <xdr:blipFill>
        <a:blip r:embed="rId1"/>
        <a:stretch>
          <a:fillRect/>
        </a:stretch>
      </xdr:blipFill>
      <xdr:spPr>
        <a:xfrm>
          <a:off x="14604365" y="72351900"/>
          <a:ext cx="550545" cy="90805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533400</xdr:rowOff>
    </xdr:to>
    <xdr:pic>
      <xdr:nvPicPr>
        <xdr:cNvPr id="26" name="Picture 438836" hidden="1"/>
        <xdr:cNvPicPr/>
      </xdr:nvPicPr>
      <xdr:blipFill>
        <a:blip r:embed="rId1"/>
        <a:stretch>
          <a:fillRect/>
        </a:stretch>
      </xdr:blipFill>
      <xdr:spPr>
        <a:xfrm>
          <a:off x="14604365" y="72351900"/>
          <a:ext cx="550545" cy="53340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4445</xdr:rowOff>
    </xdr:to>
    <xdr:pic>
      <xdr:nvPicPr>
        <xdr:cNvPr id="27" name="Picture 438836" hidden="1"/>
        <xdr:cNvPicPr/>
      </xdr:nvPicPr>
      <xdr:blipFill>
        <a:blip r:embed="rId1"/>
        <a:stretch>
          <a:fillRect/>
        </a:stretch>
      </xdr:blipFill>
      <xdr:spPr>
        <a:xfrm>
          <a:off x="14604365" y="72351900"/>
          <a:ext cx="552450" cy="86804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812165</xdr:rowOff>
    </xdr:to>
    <xdr:pic>
      <xdr:nvPicPr>
        <xdr:cNvPr id="28" name="Picture 438836" hidden="1"/>
        <xdr:cNvPicPr/>
      </xdr:nvPicPr>
      <xdr:blipFill>
        <a:blip r:embed="rId1"/>
        <a:stretch>
          <a:fillRect/>
        </a:stretch>
      </xdr:blipFill>
      <xdr:spPr>
        <a:xfrm>
          <a:off x="14604365" y="72351900"/>
          <a:ext cx="552450" cy="81216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167005</xdr:rowOff>
    </xdr:to>
    <xdr:pic>
      <xdr:nvPicPr>
        <xdr:cNvPr id="29" name="Picture 438836" hidden="1"/>
        <xdr:cNvPicPr/>
      </xdr:nvPicPr>
      <xdr:blipFill>
        <a:blip r:embed="rId1"/>
        <a:stretch>
          <a:fillRect/>
        </a:stretch>
      </xdr:blipFill>
      <xdr:spPr>
        <a:xfrm>
          <a:off x="14604365" y="72351900"/>
          <a:ext cx="552450" cy="103060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111125</xdr:rowOff>
    </xdr:to>
    <xdr:pic>
      <xdr:nvPicPr>
        <xdr:cNvPr id="30" name="Picture 438836" hidden="1"/>
        <xdr:cNvPicPr/>
      </xdr:nvPicPr>
      <xdr:blipFill>
        <a:blip r:embed="rId1"/>
        <a:stretch>
          <a:fillRect/>
        </a:stretch>
      </xdr:blipFill>
      <xdr:spPr>
        <a:xfrm>
          <a:off x="14604365" y="72351900"/>
          <a:ext cx="552450" cy="97472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500380</xdr:rowOff>
    </xdr:to>
    <xdr:pic>
      <xdr:nvPicPr>
        <xdr:cNvPr id="31" name="Picture 438836" hidden="1"/>
        <xdr:cNvPicPr/>
      </xdr:nvPicPr>
      <xdr:blipFill>
        <a:blip r:embed="rId1"/>
        <a:stretch>
          <a:fillRect/>
        </a:stretch>
      </xdr:blipFill>
      <xdr:spPr>
        <a:xfrm>
          <a:off x="14604365" y="72351900"/>
          <a:ext cx="552450" cy="50038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4445</xdr:rowOff>
    </xdr:to>
    <xdr:pic>
      <xdr:nvPicPr>
        <xdr:cNvPr id="32" name="Picture 438836" hidden="1"/>
        <xdr:cNvPicPr/>
      </xdr:nvPicPr>
      <xdr:blipFill>
        <a:blip r:embed="rId1"/>
        <a:stretch>
          <a:fillRect/>
        </a:stretch>
      </xdr:blipFill>
      <xdr:spPr>
        <a:xfrm>
          <a:off x="14604365" y="72351900"/>
          <a:ext cx="558800" cy="86804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812165</xdr:rowOff>
    </xdr:to>
    <xdr:pic>
      <xdr:nvPicPr>
        <xdr:cNvPr id="33" name="Picture 438836" hidden="1"/>
        <xdr:cNvPicPr/>
      </xdr:nvPicPr>
      <xdr:blipFill>
        <a:blip r:embed="rId1"/>
        <a:stretch>
          <a:fillRect/>
        </a:stretch>
      </xdr:blipFill>
      <xdr:spPr>
        <a:xfrm>
          <a:off x="14604365" y="72351900"/>
          <a:ext cx="558800" cy="81216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167005</xdr:rowOff>
    </xdr:to>
    <xdr:pic>
      <xdr:nvPicPr>
        <xdr:cNvPr id="34" name="Picture 438836" hidden="1"/>
        <xdr:cNvPicPr/>
      </xdr:nvPicPr>
      <xdr:blipFill>
        <a:blip r:embed="rId1"/>
        <a:stretch>
          <a:fillRect/>
        </a:stretch>
      </xdr:blipFill>
      <xdr:spPr>
        <a:xfrm>
          <a:off x="14604365" y="72351900"/>
          <a:ext cx="558800" cy="103060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111125</xdr:rowOff>
    </xdr:to>
    <xdr:pic>
      <xdr:nvPicPr>
        <xdr:cNvPr id="35" name="Picture 438836" hidden="1"/>
        <xdr:cNvPicPr/>
      </xdr:nvPicPr>
      <xdr:blipFill>
        <a:blip r:embed="rId1"/>
        <a:stretch>
          <a:fillRect/>
        </a:stretch>
      </xdr:blipFill>
      <xdr:spPr>
        <a:xfrm>
          <a:off x="14604365" y="72351900"/>
          <a:ext cx="558800" cy="97472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500380</xdr:rowOff>
    </xdr:to>
    <xdr:pic>
      <xdr:nvPicPr>
        <xdr:cNvPr id="36" name="Picture 438836" hidden="1"/>
        <xdr:cNvPicPr/>
      </xdr:nvPicPr>
      <xdr:blipFill>
        <a:blip r:embed="rId1"/>
        <a:stretch>
          <a:fillRect/>
        </a:stretch>
      </xdr:blipFill>
      <xdr:spPr>
        <a:xfrm>
          <a:off x="14604365" y="72351900"/>
          <a:ext cx="558800" cy="50038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817245</xdr:rowOff>
    </xdr:to>
    <xdr:pic>
      <xdr:nvPicPr>
        <xdr:cNvPr id="37" name="Picture 438836" hidden="1"/>
        <xdr:cNvPicPr/>
      </xdr:nvPicPr>
      <xdr:blipFill>
        <a:blip r:embed="rId1"/>
        <a:stretch>
          <a:fillRect/>
        </a:stretch>
      </xdr:blipFill>
      <xdr:spPr>
        <a:xfrm>
          <a:off x="14604365" y="72351900"/>
          <a:ext cx="550545" cy="817245"/>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505460</xdr:rowOff>
    </xdr:to>
    <xdr:pic>
      <xdr:nvPicPr>
        <xdr:cNvPr id="38" name="Picture 438836" hidden="1"/>
        <xdr:cNvPicPr/>
      </xdr:nvPicPr>
      <xdr:blipFill>
        <a:blip r:embed="rId1"/>
        <a:stretch>
          <a:fillRect/>
        </a:stretch>
      </xdr:blipFill>
      <xdr:spPr>
        <a:xfrm>
          <a:off x="14604365" y="72351900"/>
          <a:ext cx="550545" cy="50546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91440</xdr:rowOff>
    </xdr:to>
    <xdr:pic>
      <xdr:nvPicPr>
        <xdr:cNvPr id="39" name="Picture 438836" hidden="1"/>
        <xdr:cNvPicPr/>
      </xdr:nvPicPr>
      <xdr:blipFill>
        <a:blip r:embed="rId1"/>
        <a:stretch>
          <a:fillRect/>
        </a:stretch>
      </xdr:blipFill>
      <xdr:spPr>
        <a:xfrm>
          <a:off x="14604365" y="72351900"/>
          <a:ext cx="552450" cy="95504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35560</xdr:rowOff>
    </xdr:to>
    <xdr:pic>
      <xdr:nvPicPr>
        <xdr:cNvPr id="40" name="Picture 438836" hidden="1"/>
        <xdr:cNvPicPr/>
      </xdr:nvPicPr>
      <xdr:blipFill>
        <a:blip r:embed="rId1"/>
        <a:stretch>
          <a:fillRect/>
        </a:stretch>
      </xdr:blipFill>
      <xdr:spPr>
        <a:xfrm>
          <a:off x="14604365" y="72351900"/>
          <a:ext cx="552450" cy="89916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199390</xdr:rowOff>
    </xdr:to>
    <xdr:pic>
      <xdr:nvPicPr>
        <xdr:cNvPr id="41" name="Picture 438836" hidden="1"/>
        <xdr:cNvPicPr/>
      </xdr:nvPicPr>
      <xdr:blipFill>
        <a:blip r:embed="rId1"/>
        <a:stretch>
          <a:fillRect/>
        </a:stretch>
      </xdr:blipFill>
      <xdr:spPr>
        <a:xfrm>
          <a:off x="14604365" y="72351900"/>
          <a:ext cx="552450" cy="1062990"/>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523875</xdr:rowOff>
    </xdr:to>
    <xdr:pic>
      <xdr:nvPicPr>
        <xdr:cNvPr id="42" name="Picture 438836" hidden="1"/>
        <xdr:cNvPicPr/>
      </xdr:nvPicPr>
      <xdr:blipFill>
        <a:blip r:embed="rId1"/>
        <a:stretch>
          <a:fillRect/>
        </a:stretch>
      </xdr:blipFill>
      <xdr:spPr>
        <a:xfrm>
          <a:off x="14604365" y="72351900"/>
          <a:ext cx="552450" cy="52387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91440</xdr:rowOff>
    </xdr:to>
    <xdr:pic>
      <xdr:nvPicPr>
        <xdr:cNvPr id="43" name="Picture 438836" hidden="1"/>
        <xdr:cNvPicPr/>
      </xdr:nvPicPr>
      <xdr:blipFill>
        <a:blip r:embed="rId1"/>
        <a:stretch>
          <a:fillRect/>
        </a:stretch>
      </xdr:blipFill>
      <xdr:spPr>
        <a:xfrm>
          <a:off x="14604365" y="72351900"/>
          <a:ext cx="558800" cy="95504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35560</xdr:rowOff>
    </xdr:to>
    <xdr:pic>
      <xdr:nvPicPr>
        <xdr:cNvPr id="44" name="Picture 438836" hidden="1"/>
        <xdr:cNvPicPr/>
      </xdr:nvPicPr>
      <xdr:blipFill>
        <a:blip r:embed="rId1"/>
        <a:stretch>
          <a:fillRect/>
        </a:stretch>
      </xdr:blipFill>
      <xdr:spPr>
        <a:xfrm>
          <a:off x="14604365" y="72351900"/>
          <a:ext cx="558800" cy="89916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199390</xdr:rowOff>
    </xdr:to>
    <xdr:pic>
      <xdr:nvPicPr>
        <xdr:cNvPr id="45" name="Picture 438836" hidden="1"/>
        <xdr:cNvPicPr/>
      </xdr:nvPicPr>
      <xdr:blipFill>
        <a:blip r:embed="rId1"/>
        <a:stretch>
          <a:fillRect/>
        </a:stretch>
      </xdr:blipFill>
      <xdr:spPr>
        <a:xfrm>
          <a:off x="14604365" y="72351900"/>
          <a:ext cx="558800" cy="106299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523875</xdr:rowOff>
    </xdr:to>
    <xdr:pic>
      <xdr:nvPicPr>
        <xdr:cNvPr id="46" name="Picture 438836" hidden="1"/>
        <xdr:cNvPicPr/>
      </xdr:nvPicPr>
      <xdr:blipFill>
        <a:blip r:embed="rId1"/>
        <a:stretch>
          <a:fillRect/>
        </a:stretch>
      </xdr:blipFill>
      <xdr:spPr>
        <a:xfrm>
          <a:off x="14604365" y="72351900"/>
          <a:ext cx="558800" cy="523875"/>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65</xdr:row>
      <xdr:rowOff>41910</xdr:rowOff>
    </xdr:to>
    <xdr:pic>
      <xdr:nvPicPr>
        <xdr:cNvPr id="47" name="Picture 438836" hidden="1"/>
        <xdr:cNvPicPr/>
      </xdr:nvPicPr>
      <xdr:blipFill>
        <a:blip r:embed="rId1"/>
        <a:stretch>
          <a:fillRect/>
        </a:stretch>
      </xdr:blipFill>
      <xdr:spPr>
        <a:xfrm>
          <a:off x="14604365" y="72351900"/>
          <a:ext cx="550545" cy="90551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530225</xdr:rowOff>
    </xdr:to>
    <xdr:pic>
      <xdr:nvPicPr>
        <xdr:cNvPr id="48" name="Picture 438836" hidden="1"/>
        <xdr:cNvPicPr/>
      </xdr:nvPicPr>
      <xdr:blipFill>
        <a:blip r:embed="rId1"/>
        <a:stretch>
          <a:fillRect/>
        </a:stretch>
      </xdr:blipFill>
      <xdr:spPr>
        <a:xfrm>
          <a:off x="14604365" y="72351900"/>
          <a:ext cx="550545" cy="53022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93345</xdr:rowOff>
    </xdr:to>
    <xdr:pic>
      <xdr:nvPicPr>
        <xdr:cNvPr id="49" name="Picture 438836" hidden="1"/>
        <xdr:cNvPicPr/>
      </xdr:nvPicPr>
      <xdr:blipFill>
        <a:blip r:embed="rId1"/>
        <a:stretch>
          <a:fillRect/>
        </a:stretch>
      </xdr:blipFill>
      <xdr:spPr>
        <a:xfrm>
          <a:off x="14604365" y="72351900"/>
          <a:ext cx="552450" cy="95694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37465</xdr:rowOff>
    </xdr:to>
    <xdr:pic>
      <xdr:nvPicPr>
        <xdr:cNvPr id="50" name="Picture 438836" hidden="1"/>
        <xdr:cNvPicPr/>
      </xdr:nvPicPr>
      <xdr:blipFill>
        <a:blip r:embed="rId1"/>
        <a:stretch>
          <a:fillRect/>
        </a:stretch>
      </xdr:blipFill>
      <xdr:spPr>
        <a:xfrm>
          <a:off x="14604365" y="72351900"/>
          <a:ext cx="552450" cy="90106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255905</xdr:rowOff>
    </xdr:to>
    <xdr:pic>
      <xdr:nvPicPr>
        <xdr:cNvPr id="51" name="Picture 438836" hidden="1"/>
        <xdr:cNvPicPr/>
      </xdr:nvPicPr>
      <xdr:blipFill>
        <a:blip r:embed="rId1"/>
        <a:stretch>
          <a:fillRect/>
        </a:stretch>
      </xdr:blipFill>
      <xdr:spPr>
        <a:xfrm>
          <a:off x="14604365" y="72351900"/>
          <a:ext cx="552450" cy="111950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65</xdr:row>
      <xdr:rowOff>200025</xdr:rowOff>
    </xdr:to>
    <xdr:pic>
      <xdr:nvPicPr>
        <xdr:cNvPr id="52" name="Picture 438836" hidden="1"/>
        <xdr:cNvPicPr/>
      </xdr:nvPicPr>
      <xdr:blipFill>
        <a:blip r:embed="rId1"/>
        <a:stretch>
          <a:fillRect/>
        </a:stretch>
      </xdr:blipFill>
      <xdr:spPr>
        <a:xfrm>
          <a:off x="14604365" y="72351900"/>
          <a:ext cx="552450" cy="1063625"/>
        </a:xfrm>
        <a:prstGeom prst="rect">
          <a:avLst/>
        </a:prstGeom>
        <a:noFill/>
        <a:ln w="9525">
          <a:noFill/>
        </a:ln>
      </xdr:spPr>
    </xdr:pic>
    <xdr:clientData/>
  </xdr:twoCellAnchor>
  <xdr:twoCellAnchor editAs="oneCell">
    <xdr:from>
      <xdr:col>9</xdr:col>
      <xdr:colOff>0</xdr:colOff>
      <xdr:row>64</xdr:row>
      <xdr:rowOff>0</xdr:rowOff>
    </xdr:from>
    <xdr:to>
      <xdr:col>9</xdr:col>
      <xdr:colOff>552450</xdr:colOff>
      <xdr:row>64</xdr:row>
      <xdr:rowOff>525780</xdr:rowOff>
    </xdr:to>
    <xdr:pic>
      <xdr:nvPicPr>
        <xdr:cNvPr id="53" name="Picture 438836" hidden="1"/>
        <xdr:cNvPicPr/>
      </xdr:nvPicPr>
      <xdr:blipFill>
        <a:blip r:embed="rId1"/>
        <a:stretch>
          <a:fillRect/>
        </a:stretch>
      </xdr:blipFill>
      <xdr:spPr>
        <a:xfrm>
          <a:off x="14604365" y="72351900"/>
          <a:ext cx="552450" cy="525780"/>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93345</xdr:rowOff>
    </xdr:to>
    <xdr:pic>
      <xdr:nvPicPr>
        <xdr:cNvPr id="54" name="Picture 438836" hidden="1"/>
        <xdr:cNvPicPr/>
      </xdr:nvPicPr>
      <xdr:blipFill>
        <a:blip r:embed="rId1"/>
        <a:stretch>
          <a:fillRect/>
        </a:stretch>
      </xdr:blipFill>
      <xdr:spPr>
        <a:xfrm>
          <a:off x="14604365" y="72351900"/>
          <a:ext cx="558800" cy="95694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37465</xdr:rowOff>
    </xdr:to>
    <xdr:pic>
      <xdr:nvPicPr>
        <xdr:cNvPr id="55" name="Picture 438836" hidden="1"/>
        <xdr:cNvPicPr/>
      </xdr:nvPicPr>
      <xdr:blipFill>
        <a:blip r:embed="rId1"/>
        <a:stretch>
          <a:fillRect/>
        </a:stretch>
      </xdr:blipFill>
      <xdr:spPr>
        <a:xfrm>
          <a:off x="14604365" y="72351900"/>
          <a:ext cx="558800" cy="90106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255905</xdr:rowOff>
    </xdr:to>
    <xdr:pic>
      <xdr:nvPicPr>
        <xdr:cNvPr id="56" name="Picture 438836" hidden="1"/>
        <xdr:cNvPicPr/>
      </xdr:nvPicPr>
      <xdr:blipFill>
        <a:blip r:embed="rId1"/>
        <a:stretch>
          <a:fillRect/>
        </a:stretch>
      </xdr:blipFill>
      <xdr:spPr>
        <a:xfrm>
          <a:off x="14604365" y="72351900"/>
          <a:ext cx="558800" cy="111950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65</xdr:row>
      <xdr:rowOff>200025</xdr:rowOff>
    </xdr:to>
    <xdr:pic>
      <xdr:nvPicPr>
        <xdr:cNvPr id="57" name="Picture 438836" hidden="1"/>
        <xdr:cNvPicPr/>
      </xdr:nvPicPr>
      <xdr:blipFill>
        <a:blip r:embed="rId1"/>
        <a:stretch>
          <a:fillRect/>
        </a:stretch>
      </xdr:blipFill>
      <xdr:spPr>
        <a:xfrm>
          <a:off x="14604365" y="72351900"/>
          <a:ext cx="558800" cy="1063625"/>
        </a:xfrm>
        <a:prstGeom prst="rect">
          <a:avLst/>
        </a:prstGeom>
        <a:noFill/>
        <a:ln w="9525">
          <a:noFill/>
        </a:ln>
      </xdr:spPr>
    </xdr:pic>
    <xdr:clientData/>
  </xdr:twoCellAnchor>
  <xdr:twoCellAnchor editAs="oneCell">
    <xdr:from>
      <xdr:col>9</xdr:col>
      <xdr:colOff>0</xdr:colOff>
      <xdr:row>64</xdr:row>
      <xdr:rowOff>0</xdr:rowOff>
    </xdr:from>
    <xdr:to>
      <xdr:col>9</xdr:col>
      <xdr:colOff>558800</xdr:colOff>
      <xdr:row>64</xdr:row>
      <xdr:rowOff>525780</xdr:rowOff>
    </xdr:to>
    <xdr:pic>
      <xdr:nvPicPr>
        <xdr:cNvPr id="58" name="Picture 438836" hidden="1"/>
        <xdr:cNvPicPr/>
      </xdr:nvPicPr>
      <xdr:blipFill>
        <a:blip r:embed="rId1"/>
        <a:stretch>
          <a:fillRect/>
        </a:stretch>
      </xdr:blipFill>
      <xdr:spPr>
        <a:xfrm>
          <a:off x="14604365" y="72351900"/>
          <a:ext cx="558800" cy="525780"/>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65</xdr:row>
      <xdr:rowOff>42545</xdr:rowOff>
    </xdr:to>
    <xdr:pic>
      <xdr:nvPicPr>
        <xdr:cNvPr id="59" name="Picture 438836" hidden="1"/>
        <xdr:cNvPicPr/>
      </xdr:nvPicPr>
      <xdr:blipFill>
        <a:blip r:embed="rId1"/>
        <a:stretch>
          <a:fillRect/>
        </a:stretch>
      </xdr:blipFill>
      <xdr:spPr>
        <a:xfrm>
          <a:off x="14604365" y="72351900"/>
          <a:ext cx="550545" cy="906145"/>
        </a:xfrm>
        <a:prstGeom prst="rect">
          <a:avLst/>
        </a:prstGeom>
        <a:noFill/>
        <a:ln w="9525">
          <a:noFill/>
        </a:ln>
      </xdr:spPr>
    </xdr:pic>
    <xdr:clientData/>
  </xdr:twoCellAnchor>
  <xdr:twoCellAnchor editAs="oneCell">
    <xdr:from>
      <xdr:col>9</xdr:col>
      <xdr:colOff>0</xdr:colOff>
      <xdr:row>64</xdr:row>
      <xdr:rowOff>0</xdr:rowOff>
    </xdr:from>
    <xdr:to>
      <xdr:col>9</xdr:col>
      <xdr:colOff>550545</xdr:colOff>
      <xdr:row>64</xdr:row>
      <xdr:rowOff>530860</xdr:rowOff>
    </xdr:to>
    <xdr:pic>
      <xdr:nvPicPr>
        <xdr:cNvPr id="60" name="Picture 438836" hidden="1"/>
        <xdr:cNvPicPr/>
      </xdr:nvPicPr>
      <xdr:blipFill>
        <a:blip r:embed="rId1"/>
        <a:stretch>
          <a:fillRect/>
        </a:stretch>
      </xdr:blipFill>
      <xdr:spPr>
        <a:xfrm>
          <a:off x="14604365" y="72351900"/>
          <a:ext cx="550545" cy="53086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958850</xdr:rowOff>
    </xdr:to>
    <xdr:pic>
      <xdr:nvPicPr>
        <xdr:cNvPr id="61" name="Picture 438836" hidden="1"/>
        <xdr:cNvPicPr/>
      </xdr:nvPicPr>
      <xdr:blipFill>
        <a:blip r:embed="rId1"/>
        <a:stretch>
          <a:fillRect/>
        </a:stretch>
      </xdr:blipFill>
      <xdr:spPr>
        <a:xfrm>
          <a:off x="14604365" y="73215500"/>
          <a:ext cx="552450" cy="95885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901700</xdr:rowOff>
    </xdr:to>
    <xdr:pic>
      <xdr:nvPicPr>
        <xdr:cNvPr id="62" name="Picture 438836" hidden="1"/>
        <xdr:cNvPicPr/>
      </xdr:nvPicPr>
      <xdr:blipFill>
        <a:blip r:embed="rId1"/>
        <a:stretch>
          <a:fillRect/>
        </a:stretch>
      </xdr:blipFill>
      <xdr:spPr>
        <a:xfrm>
          <a:off x="14604365" y="73215500"/>
          <a:ext cx="552450" cy="90170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527050</xdr:rowOff>
    </xdr:to>
    <xdr:pic>
      <xdr:nvPicPr>
        <xdr:cNvPr id="63" name="Picture 438836" hidden="1"/>
        <xdr:cNvPicPr/>
      </xdr:nvPicPr>
      <xdr:blipFill>
        <a:blip r:embed="rId1"/>
        <a:stretch>
          <a:fillRect/>
        </a:stretch>
      </xdr:blipFill>
      <xdr:spPr>
        <a:xfrm>
          <a:off x="14604365" y="73215500"/>
          <a:ext cx="552450" cy="52705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958850</xdr:rowOff>
    </xdr:to>
    <xdr:pic>
      <xdr:nvPicPr>
        <xdr:cNvPr id="64" name="Picture 438836" hidden="1"/>
        <xdr:cNvPicPr/>
      </xdr:nvPicPr>
      <xdr:blipFill>
        <a:blip r:embed="rId1"/>
        <a:stretch>
          <a:fillRect/>
        </a:stretch>
      </xdr:blipFill>
      <xdr:spPr>
        <a:xfrm>
          <a:off x="14604365" y="73215500"/>
          <a:ext cx="558800" cy="95885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901700</xdr:rowOff>
    </xdr:to>
    <xdr:pic>
      <xdr:nvPicPr>
        <xdr:cNvPr id="65" name="Picture 438836" hidden="1"/>
        <xdr:cNvPicPr/>
      </xdr:nvPicPr>
      <xdr:blipFill>
        <a:blip r:embed="rId1"/>
        <a:stretch>
          <a:fillRect/>
        </a:stretch>
      </xdr:blipFill>
      <xdr:spPr>
        <a:xfrm>
          <a:off x="14604365" y="73215500"/>
          <a:ext cx="558800" cy="90170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527050</xdr:rowOff>
    </xdr:to>
    <xdr:pic>
      <xdr:nvPicPr>
        <xdr:cNvPr id="66" name="Picture 438836" hidden="1"/>
        <xdr:cNvPicPr/>
      </xdr:nvPicPr>
      <xdr:blipFill>
        <a:blip r:embed="rId1"/>
        <a:stretch>
          <a:fillRect/>
        </a:stretch>
      </xdr:blipFill>
      <xdr:spPr>
        <a:xfrm>
          <a:off x="14604365" y="73215500"/>
          <a:ext cx="558800" cy="527050"/>
        </a:xfrm>
        <a:prstGeom prst="rect">
          <a:avLst/>
        </a:prstGeom>
        <a:noFill/>
        <a:ln w="9525">
          <a:noFill/>
        </a:ln>
      </xdr:spPr>
    </xdr:pic>
    <xdr:clientData/>
  </xdr:twoCellAnchor>
  <xdr:twoCellAnchor editAs="oneCell">
    <xdr:from>
      <xdr:col>9</xdr:col>
      <xdr:colOff>0</xdr:colOff>
      <xdr:row>65</xdr:row>
      <xdr:rowOff>0</xdr:rowOff>
    </xdr:from>
    <xdr:to>
      <xdr:col>9</xdr:col>
      <xdr:colOff>550545</xdr:colOff>
      <xdr:row>65</xdr:row>
      <xdr:rowOff>908050</xdr:rowOff>
    </xdr:to>
    <xdr:pic>
      <xdr:nvPicPr>
        <xdr:cNvPr id="67" name="Picture 438836" hidden="1"/>
        <xdr:cNvPicPr/>
      </xdr:nvPicPr>
      <xdr:blipFill>
        <a:blip r:embed="rId1"/>
        <a:stretch>
          <a:fillRect/>
        </a:stretch>
      </xdr:blipFill>
      <xdr:spPr>
        <a:xfrm>
          <a:off x="14604365" y="73215500"/>
          <a:ext cx="550545" cy="908050"/>
        </a:xfrm>
        <a:prstGeom prst="rect">
          <a:avLst/>
        </a:prstGeom>
        <a:noFill/>
        <a:ln w="9525">
          <a:noFill/>
        </a:ln>
      </xdr:spPr>
    </xdr:pic>
    <xdr:clientData/>
  </xdr:twoCellAnchor>
  <xdr:twoCellAnchor editAs="oneCell">
    <xdr:from>
      <xdr:col>9</xdr:col>
      <xdr:colOff>0</xdr:colOff>
      <xdr:row>65</xdr:row>
      <xdr:rowOff>0</xdr:rowOff>
    </xdr:from>
    <xdr:to>
      <xdr:col>9</xdr:col>
      <xdr:colOff>550545</xdr:colOff>
      <xdr:row>65</xdr:row>
      <xdr:rowOff>533400</xdr:rowOff>
    </xdr:to>
    <xdr:pic>
      <xdr:nvPicPr>
        <xdr:cNvPr id="68" name="Picture 438836" hidden="1"/>
        <xdr:cNvPicPr/>
      </xdr:nvPicPr>
      <xdr:blipFill>
        <a:blip r:embed="rId1"/>
        <a:stretch>
          <a:fillRect/>
        </a:stretch>
      </xdr:blipFill>
      <xdr:spPr>
        <a:xfrm>
          <a:off x="14604365" y="73215500"/>
          <a:ext cx="550545" cy="53340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868045</xdr:rowOff>
    </xdr:to>
    <xdr:pic>
      <xdr:nvPicPr>
        <xdr:cNvPr id="69" name="Picture 438836" hidden="1"/>
        <xdr:cNvPicPr/>
      </xdr:nvPicPr>
      <xdr:blipFill>
        <a:blip r:embed="rId1"/>
        <a:stretch>
          <a:fillRect/>
        </a:stretch>
      </xdr:blipFill>
      <xdr:spPr>
        <a:xfrm>
          <a:off x="14604365" y="73215500"/>
          <a:ext cx="552450" cy="868045"/>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812165</xdr:rowOff>
    </xdr:to>
    <xdr:pic>
      <xdr:nvPicPr>
        <xdr:cNvPr id="70" name="Picture 438836" hidden="1"/>
        <xdr:cNvPicPr/>
      </xdr:nvPicPr>
      <xdr:blipFill>
        <a:blip r:embed="rId1"/>
        <a:stretch>
          <a:fillRect/>
        </a:stretch>
      </xdr:blipFill>
      <xdr:spPr>
        <a:xfrm>
          <a:off x="14604365" y="73215500"/>
          <a:ext cx="552450" cy="812165"/>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1030605</xdr:rowOff>
    </xdr:to>
    <xdr:pic>
      <xdr:nvPicPr>
        <xdr:cNvPr id="71" name="Picture 438836" hidden="1"/>
        <xdr:cNvPicPr/>
      </xdr:nvPicPr>
      <xdr:blipFill>
        <a:blip r:embed="rId1"/>
        <a:stretch>
          <a:fillRect/>
        </a:stretch>
      </xdr:blipFill>
      <xdr:spPr>
        <a:xfrm>
          <a:off x="14604365" y="73215500"/>
          <a:ext cx="552450" cy="1030605"/>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974725</xdr:rowOff>
    </xdr:to>
    <xdr:pic>
      <xdr:nvPicPr>
        <xdr:cNvPr id="72" name="Picture 438836" hidden="1"/>
        <xdr:cNvPicPr/>
      </xdr:nvPicPr>
      <xdr:blipFill>
        <a:blip r:embed="rId1"/>
        <a:stretch>
          <a:fillRect/>
        </a:stretch>
      </xdr:blipFill>
      <xdr:spPr>
        <a:xfrm>
          <a:off x="14604365" y="73215500"/>
          <a:ext cx="552450" cy="974725"/>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500380</xdr:rowOff>
    </xdr:to>
    <xdr:pic>
      <xdr:nvPicPr>
        <xdr:cNvPr id="73" name="Picture 438836" hidden="1"/>
        <xdr:cNvPicPr/>
      </xdr:nvPicPr>
      <xdr:blipFill>
        <a:blip r:embed="rId1"/>
        <a:stretch>
          <a:fillRect/>
        </a:stretch>
      </xdr:blipFill>
      <xdr:spPr>
        <a:xfrm>
          <a:off x="14604365" y="73215500"/>
          <a:ext cx="552450" cy="50038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868045</xdr:rowOff>
    </xdr:to>
    <xdr:pic>
      <xdr:nvPicPr>
        <xdr:cNvPr id="74" name="Picture 438836" hidden="1"/>
        <xdr:cNvPicPr/>
      </xdr:nvPicPr>
      <xdr:blipFill>
        <a:blip r:embed="rId1"/>
        <a:stretch>
          <a:fillRect/>
        </a:stretch>
      </xdr:blipFill>
      <xdr:spPr>
        <a:xfrm>
          <a:off x="14604365" y="73215500"/>
          <a:ext cx="558800" cy="86804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812165</xdr:rowOff>
    </xdr:to>
    <xdr:pic>
      <xdr:nvPicPr>
        <xdr:cNvPr id="75" name="Picture 438836" hidden="1"/>
        <xdr:cNvPicPr/>
      </xdr:nvPicPr>
      <xdr:blipFill>
        <a:blip r:embed="rId1"/>
        <a:stretch>
          <a:fillRect/>
        </a:stretch>
      </xdr:blipFill>
      <xdr:spPr>
        <a:xfrm>
          <a:off x="14604365" y="73215500"/>
          <a:ext cx="558800" cy="81216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1030605</xdr:rowOff>
    </xdr:to>
    <xdr:pic>
      <xdr:nvPicPr>
        <xdr:cNvPr id="76" name="Picture 438836" hidden="1"/>
        <xdr:cNvPicPr/>
      </xdr:nvPicPr>
      <xdr:blipFill>
        <a:blip r:embed="rId1"/>
        <a:stretch>
          <a:fillRect/>
        </a:stretch>
      </xdr:blipFill>
      <xdr:spPr>
        <a:xfrm>
          <a:off x="14604365" y="73215500"/>
          <a:ext cx="558800" cy="103060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974725</xdr:rowOff>
    </xdr:to>
    <xdr:pic>
      <xdr:nvPicPr>
        <xdr:cNvPr id="77" name="Picture 438836" hidden="1"/>
        <xdr:cNvPicPr/>
      </xdr:nvPicPr>
      <xdr:blipFill>
        <a:blip r:embed="rId1"/>
        <a:stretch>
          <a:fillRect/>
        </a:stretch>
      </xdr:blipFill>
      <xdr:spPr>
        <a:xfrm>
          <a:off x="14604365" y="73215500"/>
          <a:ext cx="558800" cy="97472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500380</xdr:rowOff>
    </xdr:to>
    <xdr:pic>
      <xdr:nvPicPr>
        <xdr:cNvPr id="78" name="Picture 438836" hidden="1"/>
        <xdr:cNvPicPr/>
      </xdr:nvPicPr>
      <xdr:blipFill>
        <a:blip r:embed="rId1"/>
        <a:stretch>
          <a:fillRect/>
        </a:stretch>
      </xdr:blipFill>
      <xdr:spPr>
        <a:xfrm>
          <a:off x="14604365" y="73215500"/>
          <a:ext cx="558800" cy="500380"/>
        </a:xfrm>
        <a:prstGeom prst="rect">
          <a:avLst/>
        </a:prstGeom>
        <a:noFill/>
        <a:ln w="9525">
          <a:noFill/>
        </a:ln>
      </xdr:spPr>
    </xdr:pic>
    <xdr:clientData/>
  </xdr:twoCellAnchor>
  <xdr:twoCellAnchor editAs="oneCell">
    <xdr:from>
      <xdr:col>9</xdr:col>
      <xdr:colOff>0</xdr:colOff>
      <xdr:row>65</xdr:row>
      <xdr:rowOff>0</xdr:rowOff>
    </xdr:from>
    <xdr:to>
      <xdr:col>9</xdr:col>
      <xdr:colOff>550545</xdr:colOff>
      <xdr:row>65</xdr:row>
      <xdr:rowOff>817245</xdr:rowOff>
    </xdr:to>
    <xdr:pic>
      <xdr:nvPicPr>
        <xdr:cNvPr id="79" name="Picture 438836" hidden="1"/>
        <xdr:cNvPicPr/>
      </xdr:nvPicPr>
      <xdr:blipFill>
        <a:blip r:embed="rId1"/>
        <a:stretch>
          <a:fillRect/>
        </a:stretch>
      </xdr:blipFill>
      <xdr:spPr>
        <a:xfrm>
          <a:off x="14604365" y="73215500"/>
          <a:ext cx="550545" cy="817245"/>
        </a:xfrm>
        <a:prstGeom prst="rect">
          <a:avLst/>
        </a:prstGeom>
        <a:noFill/>
        <a:ln w="9525">
          <a:noFill/>
        </a:ln>
      </xdr:spPr>
    </xdr:pic>
    <xdr:clientData/>
  </xdr:twoCellAnchor>
  <xdr:twoCellAnchor editAs="oneCell">
    <xdr:from>
      <xdr:col>9</xdr:col>
      <xdr:colOff>0</xdr:colOff>
      <xdr:row>65</xdr:row>
      <xdr:rowOff>0</xdr:rowOff>
    </xdr:from>
    <xdr:to>
      <xdr:col>9</xdr:col>
      <xdr:colOff>550545</xdr:colOff>
      <xdr:row>65</xdr:row>
      <xdr:rowOff>505460</xdr:rowOff>
    </xdr:to>
    <xdr:pic>
      <xdr:nvPicPr>
        <xdr:cNvPr id="80" name="Picture 438836" hidden="1"/>
        <xdr:cNvPicPr/>
      </xdr:nvPicPr>
      <xdr:blipFill>
        <a:blip r:embed="rId1"/>
        <a:stretch>
          <a:fillRect/>
        </a:stretch>
      </xdr:blipFill>
      <xdr:spPr>
        <a:xfrm>
          <a:off x="14604365" y="73215500"/>
          <a:ext cx="550545" cy="50546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955040</xdr:rowOff>
    </xdr:to>
    <xdr:pic>
      <xdr:nvPicPr>
        <xdr:cNvPr id="81" name="Picture 438836" hidden="1"/>
        <xdr:cNvPicPr/>
      </xdr:nvPicPr>
      <xdr:blipFill>
        <a:blip r:embed="rId1"/>
        <a:stretch>
          <a:fillRect/>
        </a:stretch>
      </xdr:blipFill>
      <xdr:spPr>
        <a:xfrm>
          <a:off x="14604365" y="73215500"/>
          <a:ext cx="552450" cy="95504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899160</xdr:rowOff>
    </xdr:to>
    <xdr:pic>
      <xdr:nvPicPr>
        <xdr:cNvPr id="82" name="Picture 438836" hidden="1"/>
        <xdr:cNvPicPr/>
      </xdr:nvPicPr>
      <xdr:blipFill>
        <a:blip r:embed="rId1"/>
        <a:stretch>
          <a:fillRect/>
        </a:stretch>
      </xdr:blipFill>
      <xdr:spPr>
        <a:xfrm>
          <a:off x="14604365" y="73215500"/>
          <a:ext cx="552450" cy="89916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523875</xdr:rowOff>
    </xdr:to>
    <xdr:pic>
      <xdr:nvPicPr>
        <xdr:cNvPr id="83" name="Picture 438836" hidden="1"/>
        <xdr:cNvPicPr/>
      </xdr:nvPicPr>
      <xdr:blipFill>
        <a:blip r:embed="rId1"/>
        <a:stretch>
          <a:fillRect/>
        </a:stretch>
      </xdr:blipFill>
      <xdr:spPr>
        <a:xfrm>
          <a:off x="14604365" y="73215500"/>
          <a:ext cx="552450" cy="52387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955040</xdr:rowOff>
    </xdr:to>
    <xdr:pic>
      <xdr:nvPicPr>
        <xdr:cNvPr id="84" name="Picture 438836" hidden="1"/>
        <xdr:cNvPicPr/>
      </xdr:nvPicPr>
      <xdr:blipFill>
        <a:blip r:embed="rId1"/>
        <a:stretch>
          <a:fillRect/>
        </a:stretch>
      </xdr:blipFill>
      <xdr:spPr>
        <a:xfrm>
          <a:off x="14604365" y="73215500"/>
          <a:ext cx="558800" cy="95504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899160</xdr:rowOff>
    </xdr:to>
    <xdr:pic>
      <xdr:nvPicPr>
        <xdr:cNvPr id="85" name="Picture 438836" hidden="1"/>
        <xdr:cNvPicPr/>
      </xdr:nvPicPr>
      <xdr:blipFill>
        <a:blip r:embed="rId1"/>
        <a:stretch>
          <a:fillRect/>
        </a:stretch>
      </xdr:blipFill>
      <xdr:spPr>
        <a:xfrm>
          <a:off x="14604365" y="73215500"/>
          <a:ext cx="558800" cy="89916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523875</xdr:rowOff>
    </xdr:to>
    <xdr:pic>
      <xdr:nvPicPr>
        <xdr:cNvPr id="86" name="Picture 438836" hidden="1"/>
        <xdr:cNvPicPr/>
      </xdr:nvPicPr>
      <xdr:blipFill>
        <a:blip r:embed="rId1"/>
        <a:stretch>
          <a:fillRect/>
        </a:stretch>
      </xdr:blipFill>
      <xdr:spPr>
        <a:xfrm>
          <a:off x="14604365" y="73215500"/>
          <a:ext cx="558800" cy="523875"/>
        </a:xfrm>
        <a:prstGeom prst="rect">
          <a:avLst/>
        </a:prstGeom>
        <a:noFill/>
        <a:ln w="9525">
          <a:noFill/>
        </a:ln>
      </xdr:spPr>
    </xdr:pic>
    <xdr:clientData/>
  </xdr:twoCellAnchor>
  <xdr:twoCellAnchor editAs="oneCell">
    <xdr:from>
      <xdr:col>9</xdr:col>
      <xdr:colOff>0</xdr:colOff>
      <xdr:row>65</xdr:row>
      <xdr:rowOff>0</xdr:rowOff>
    </xdr:from>
    <xdr:to>
      <xdr:col>9</xdr:col>
      <xdr:colOff>550545</xdr:colOff>
      <xdr:row>65</xdr:row>
      <xdr:rowOff>905510</xdr:rowOff>
    </xdr:to>
    <xdr:pic>
      <xdr:nvPicPr>
        <xdr:cNvPr id="87" name="Picture 438836" hidden="1"/>
        <xdr:cNvPicPr/>
      </xdr:nvPicPr>
      <xdr:blipFill>
        <a:blip r:embed="rId1"/>
        <a:stretch>
          <a:fillRect/>
        </a:stretch>
      </xdr:blipFill>
      <xdr:spPr>
        <a:xfrm>
          <a:off x="14604365" y="73215500"/>
          <a:ext cx="550545" cy="905510"/>
        </a:xfrm>
        <a:prstGeom prst="rect">
          <a:avLst/>
        </a:prstGeom>
        <a:noFill/>
        <a:ln w="9525">
          <a:noFill/>
        </a:ln>
      </xdr:spPr>
    </xdr:pic>
    <xdr:clientData/>
  </xdr:twoCellAnchor>
  <xdr:twoCellAnchor editAs="oneCell">
    <xdr:from>
      <xdr:col>9</xdr:col>
      <xdr:colOff>0</xdr:colOff>
      <xdr:row>65</xdr:row>
      <xdr:rowOff>0</xdr:rowOff>
    </xdr:from>
    <xdr:to>
      <xdr:col>9</xdr:col>
      <xdr:colOff>550545</xdr:colOff>
      <xdr:row>65</xdr:row>
      <xdr:rowOff>530225</xdr:rowOff>
    </xdr:to>
    <xdr:pic>
      <xdr:nvPicPr>
        <xdr:cNvPr id="88" name="Picture 438836" hidden="1"/>
        <xdr:cNvPicPr/>
      </xdr:nvPicPr>
      <xdr:blipFill>
        <a:blip r:embed="rId1"/>
        <a:stretch>
          <a:fillRect/>
        </a:stretch>
      </xdr:blipFill>
      <xdr:spPr>
        <a:xfrm>
          <a:off x="14604365" y="73215500"/>
          <a:ext cx="550545" cy="530225"/>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956945</xdr:rowOff>
    </xdr:to>
    <xdr:pic>
      <xdr:nvPicPr>
        <xdr:cNvPr id="89" name="Picture 438836" hidden="1"/>
        <xdr:cNvPicPr/>
      </xdr:nvPicPr>
      <xdr:blipFill>
        <a:blip r:embed="rId1"/>
        <a:stretch>
          <a:fillRect/>
        </a:stretch>
      </xdr:blipFill>
      <xdr:spPr>
        <a:xfrm>
          <a:off x="14604365" y="73215500"/>
          <a:ext cx="552450" cy="956945"/>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901065</xdr:rowOff>
    </xdr:to>
    <xdr:pic>
      <xdr:nvPicPr>
        <xdr:cNvPr id="90" name="Picture 438836" hidden="1"/>
        <xdr:cNvPicPr/>
      </xdr:nvPicPr>
      <xdr:blipFill>
        <a:blip r:embed="rId1"/>
        <a:stretch>
          <a:fillRect/>
        </a:stretch>
      </xdr:blipFill>
      <xdr:spPr>
        <a:xfrm>
          <a:off x="14604365" y="73215500"/>
          <a:ext cx="552450" cy="901065"/>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525780</xdr:rowOff>
    </xdr:to>
    <xdr:pic>
      <xdr:nvPicPr>
        <xdr:cNvPr id="91" name="Picture 438836" hidden="1"/>
        <xdr:cNvPicPr/>
      </xdr:nvPicPr>
      <xdr:blipFill>
        <a:blip r:embed="rId1"/>
        <a:stretch>
          <a:fillRect/>
        </a:stretch>
      </xdr:blipFill>
      <xdr:spPr>
        <a:xfrm>
          <a:off x="14604365" y="73215500"/>
          <a:ext cx="552450" cy="52578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956945</xdr:rowOff>
    </xdr:to>
    <xdr:pic>
      <xdr:nvPicPr>
        <xdr:cNvPr id="92" name="Picture 438836" hidden="1"/>
        <xdr:cNvPicPr/>
      </xdr:nvPicPr>
      <xdr:blipFill>
        <a:blip r:embed="rId1"/>
        <a:stretch>
          <a:fillRect/>
        </a:stretch>
      </xdr:blipFill>
      <xdr:spPr>
        <a:xfrm>
          <a:off x="14604365" y="73215500"/>
          <a:ext cx="558800" cy="95694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901065</xdr:rowOff>
    </xdr:to>
    <xdr:pic>
      <xdr:nvPicPr>
        <xdr:cNvPr id="93" name="Picture 438836" hidden="1"/>
        <xdr:cNvPicPr/>
      </xdr:nvPicPr>
      <xdr:blipFill>
        <a:blip r:embed="rId1"/>
        <a:stretch>
          <a:fillRect/>
        </a:stretch>
      </xdr:blipFill>
      <xdr:spPr>
        <a:xfrm>
          <a:off x="14604365" y="73215500"/>
          <a:ext cx="558800" cy="90106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525780</xdr:rowOff>
    </xdr:to>
    <xdr:pic>
      <xdr:nvPicPr>
        <xdr:cNvPr id="94" name="Picture 438836" hidden="1"/>
        <xdr:cNvPicPr/>
      </xdr:nvPicPr>
      <xdr:blipFill>
        <a:blip r:embed="rId1"/>
        <a:stretch>
          <a:fillRect/>
        </a:stretch>
      </xdr:blipFill>
      <xdr:spPr>
        <a:xfrm>
          <a:off x="14604365" y="73215500"/>
          <a:ext cx="558800" cy="525780"/>
        </a:xfrm>
        <a:prstGeom prst="rect">
          <a:avLst/>
        </a:prstGeom>
        <a:noFill/>
        <a:ln w="9525">
          <a:noFill/>
        </a:ln>
      </xdr:spPr>
    </xdr:pic>
    <xdr:clientData/>
  </xdr:twoCellAnchor>
  <xdr:twoCellAnchor editAs="oneCell">
    <xdr:from>
      <xdr:col>9</xdr:col>
      <xdr:colOff>0</xdr:colOff>
      <xdr:row>65</xdr:row>
      <xdr:rowOff>0</xdr:rowOff>
    </xdr:from>
    <xdr:to>
      <xdr:col>9</xdr:col>
      <xdr:colOff>550545</xdr:colOff>
      <xdr:row>65</xdr:row>
      <xdr:rowOff>906145</xdr:rowOff>
    </xdr:to>
    <xdr:pic>
      <xdr:nvPicPr>
        <xdr:cNvPr id="95" name="Picture 438836" hidden="1"/>
        <xdr:cNvPicPr/>
      </xdr:nvPicPr>
      <xdr:blipFill>
        <a:blip r:embed="rId1"/>
        <a:stretch>
          <a:fillRect/>
        </a:stretch>
      </xdr:blipFill>
      <xdr:spPr>
        <a:xfrm>
          <a:off x="14604365" y="73215500"/>
          <a:ext cx="550545" cy="906145"/>
        </a:xfrm>
        <a:prstGeom prst="rect">
          <a:avLst/>
        </a:prstGeom>
        <a:noFill/>
        <a:ln w="9525">
          <a:noFill/>
        </a:ln>
      </xdr:spPr>
    </xdr:pic>
    <xdr:clientData/>
  </xdr:twoCellAnchor>
  <xdr:twoCellAnchor editAs="oneCell">
    <xdr:from>
      <xdr:col>9</xdr:col>
      <xdr:colOff>0</xdr:colOff>
      <xdr:row>65</xdr:row>
      <xdr:rowOff>0</xdr:rowOff>
    </xdr:from>
    <xdr:to>
      <xdr:col>9</xdr:col>
      <xdr:colOff>550545</xdr:colOff>
      <xdr:row>65</xdr:row>
      <xdr:rowOff>530860</xdr:rowOff>
    </xdr:to>
    <xdr:pic>
      <xdr:nvPicPr>
        <xdr:cNvPr id="96" name="Picture 438836" hidden="1"/>
        <xdr:cNvPicPr/>
      </xdr:nvPicPr>
      <xdr:blipFill>
        <a:blip r:embed="rId1"/>
        <a:stretch>
          <a:fillRect/>
        </a:stretch>
      </xdr:blipFill>
      <xdr:spPr>
        <a:xfrm>
          <a:off x="14604365" y="73215500"/>
          <a:ext cx="550545" cy="53086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1117600</xdr:rowOff>
    </xdr:to>
    <xdr:pic>
      <xdr:nvPicPr>
        <xdr:cNvPr id="97" name="Picture 438836" hidden="1"/>
        <xdr:cNvPicPr/>
      </xdr:nvPicPr>
      <xdr:blipFill>
        <a:blip r:embed="rId1"/>
        <a:stretch>
          <a:fillRect/>
        </a:stretch>
      </xdr:blipFill>
      <xdr:spPr>
        <a:xfrm>
          <a:off x="14604365" y="73215500"/>
          <a:ext cx="552450" cy="111760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1060450</xdr:rowOff>
    </xdr:to>
    <xdr:pic>
      <xdr:nvPicPr>
        <xdr:cNvPr id="98" name="Picture 438836" hidden="1"/>
        <xdr:cNvPicPr/>
      </xdr:nvPicPr>
      <xdr:blipFill>
        <a:blip r:embed="rId1"/>
        <a:stretch>
          <a:fillRect/>
        </a:stretch>
      </xdr:blipFill>
      <xdr:spPr>
        <a:xfrm>
          <a:off x="14604365" y="73215500"/>
          <a:ext cx="552450" cy="106045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1117600</xdr:rowOff>
    </xdr:to>
    <xdr:pic>
      <xdr:nvPicPr>
        <xdr:cNvPr id="99" name="Picture 438836" hidden="1"/>
        <xdr:cNvPicPr/>
      </xdr:nvPicPr>
      <xdr:blipFill>
        <a:blip r:embed="rId1"/>
        <a:stretch>
          <a:fillRect/>
        </a:stretch>
      </xdr:blipFill>
      <xdr:spPr>
        <a:xfrm>
          <a:off x="14604365" y="73215500"/>
          <a:ext cx="558800" cy="111760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1060450</xdr:rowOff>
    </xdr:to>
    <xdr:pic>
      <xdr:nvPicPr>
        <xdr:cNvPr id="100" name="Picture 438836" hidden="1"/>
        <xdr:cNvPicPr/>
      </xdr:nvPicPr>
      <xdr:blipFill>
        <a:blip r:embed="rId1"/>
        <a:stretch>
          <a:fillRect/>
        </a:stretch>
      </xdr:blipFill>
      <xdr:spPr>
        <a:xfrm>
          <a:off x="14604365" y="73215500"/>
          <a:ext cx="558800" cy="106045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1062990</xdr:rowOff>
    </xdr:to>
    <xdr:pic>
      <xdr:nvPicPr>
        <xdr:cNvPr id="101" name="Picture 438836" hidden="1"/>
        <xdr:cNvPicPr/>
      </xdr:nvPicPr>
      <xdr:blipFill>
        <a:blip r:embed="rId1"/>
        <a:stretch>
          <a:fillRect/>
        </a:stretch>
      </xdr:blipFill>
      <xdr:spPr>
        <a:xfrm>
          <a:off x="14604365" y="73215500"/>
          <a:ext cx="552450" cy="1062990"/>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1062990</xdr:rowOff>
    </xdr:to>
    <xdr:pic>
      <xdr:nvPicPr>
        <xdr:cNvPr id="102" name="Picture 438836" hidden="1"/>
        <xdr:cNvPicPr/>
      </xdr:nvPicPr>
      <xdr:blipFill>
        <a:blip r:embed="rId1"/>
        <a:stretch>
          <a:fillRect/>
        </a:stretch>
      </xdr:blipFill>
      <xdr:spPr>
        <a:xfrm>
          <a:off x="14604365" y="73215500"/>
          <a:ext cx="558800" cy="1062990"/>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1119505</xdr:rowOff>
    </xdr:to>
    <xdr:pic>
      <xdr:nvPicPr>
        <xdr:cNvPr id="103" name="Picture 438836" hidden="1"/>
        <xdr:cNvPicPr/>
      </xdr:nvPicPr>
      <xdr:blipFill>
        <a:blip r:embed="rId1"/>
        <a:stretch>
          <a:fillRect/>
        </a:stretch>
      </xdr:blipFill>
      <xdr:spPr>
        <a:xfrm>
          <a:off x="14604365" y="73215500"/>
          <a:ext cx="552450" cy="1119505"/>
        </a:xfrm>
        <a:prstGeom prst="rect">
          <a:avLst/>
        </a:prstGeom>
        <a:noFill/>
        <a:ln w="9525">
          <a:noFill/>
        </a:ln>
      </xdr:spPr>
    </xdr:pic>
    <xdr:clientData/>
  </xdr:twoCellAnchor>
  <xdr:twoCellAnchor editAs="oneCell">
    <xdr:from>
      <xdr:col>9</xdr:col>
      <xdr:colOff>0</xdr:colOff>
      <xdr:row>65</xdr:row>
      <xdr:rowOff>0</xdr:rowOff>
    </xdr:from>
    <xdr:to>
      <xdr:col>9</xdr:col>
      <xdr:colOff>552450</xdr:colOff>
      <xdr:row>65</xdr:row>
      <xdr:rowOff>1063625</xdr:rowOff>
    </xdr:to>
    <xdr:pic>
      <xdr:nvPicPr>
        <xdr:cNvPr id="104" name="Picture 438836" hidden="1"/>
        <xdr:cNvPicPr/>
      </xdr:nvPicPr>
      <xdr:blipFill>
        <a:blip r:embed="rId1"/>
        <a:stretch>
          <a:fillRect/>
        </a:stretch>
      </xdr:blipFill>
      <xdr:spPr>
        <a:xfrm>
          <a:off x="14604365" y="73215500"/>
          <a:ext cx="552450" cy="106362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1119505</xdr:rowOff>
    </xdr:to>
    <xdr:pic>
      <xdr:nvPicPr>
        <xdr:cNvPr id="105" name="Picture 438836" hidden="1"/>
        <xdr:cNvPicPr/>
      </xdr:nvPicPr>
      <xdr:blipFill>
        <a:blip r:embed="rId1"/>
        <a:stretch>
          <a:fillRect/>
        </a:stretch>
      </xdr:blipFill>
      <xdr:spPr>
        <a:xfrm>
          <a:off x="14604365" y="73215500"/>
          <a:ext cx="558800" cy="1119505"/>
        </a:xfrm>
        <a:prstGeom prst="rect">
          <a:avLst/>
        </a:prstGeom>
        <a:noFill/>
        <a:ln w="9525">
          <a:noFill/>
        </a:ln>
      </xdr:spPr>
    </xdr:pic>
    <xdr:clientData/>
  </xdr:twoCellAnchor>
  <xdr:twoCellAnchor editAs="oneCell">
    <xdr:from>
      <xdr:col>9</xdr:col>
      <xdr:colOff>0</xdr:colOff>
      <xdr:row>65</xdr:row>
      <xdr:rowOff>0</xdr:rowOff>
    </xdr:from>
    <xdr:to>
      <xdr:col>9</xdr:col>
      <xdr:colOff>558800</xdr:colOff>
      <xdr:row>65</xdr:row>
      <xdr:rowOff>1063625</xdr:rowOff>
    </xdr:to>
    <xdr:pic>
      <xdr:nvPicPr>
        <xdr:cNvPr id="106" name="Picture 438836" hidden="1"/>
        <xdr:cNvPicPr/>
      </xdr:nvPicPr>
      <xdr:blipFill>
        <a:blip r:embed="rId1"/>
        <a:stretch>
          <a:fillRect/>
        </a:stretch>
      </xdr:blipFill>
      <xdr:spPr>
        <a:xfrm>
          <a:off x="14604365" y="73215500"/>
          <a:ext cx="558800" cy="106362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958850</xdr:rowOff>
    </xdr:to>
    <xdr:pic>
      <xdr:nvPicPr>
        <xdr:cNvPr id="107" name="Picture 438836" hidden="1"/>
        <xdr:cNvPicPr/>
      </xdr:nvPicPr>
      <xdr:blipFill>
        <a:blip r:embed="rId1"/>
        <a:stretch>
          <a:fillRect/>
        </a:stretch>
      </xdr:blipFill>
      <xdr:spPr>
        <a:xfrm>
          <a:off x="13257530" y="71081900"/>
          <a:ext cx="555625" cy="95885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936625</xdr:rowOff>
    </xdr:to>
    <xdr:pic>
      <xdr:nvPicPr>
        <xdr:cNvPr id="108" name="Picture 438836" hidden="1"/>
        <xdr:cNvPicPr/>
      </xdr:nvPicPr>
      <xdr:blipFill>
        <a:blip r:embed="rId1"/>
        <a:stretch>
          <a:fillRect/>
        </a:stretch>
      </xdr:blipFill>
      <xdr:spPr>
        <a:xfrm>
          <a:off x="13257530" y="71081900"/>
          <a:ext cx="555625" cy="93662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1060450</xdr:rowOff>
    </xdr:to>
    <xdr:pic>
      <xdr:nvPicPr>
        <xdr:cNvPr id="109" name="Picture 438836" hidden="1"/>
        <xdr:cNvPicPr/>
      </xdr:nvPicPr>
      <xdr:blipFill>
        <a:blip r:embed="rId1"/>
        <a:stretch>
          <a:fillRect/>
        </a:stretch>
      </xdr:blipFill>
      <xdr:spPr>
        <a:xfrm>
          <a:off x="13257530" y="71081900"/>
          <a:ext cx="555625" cy="106045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958850</xdr:rowOff>
    </xdr:to>
    <xdr:pic>
      <xdr:nvPicPr>
        <xdr:cNvPr id="110" name="Picture 438836" hidden="1"/>
        <xdr:cNvPicPr/>
      </xdr:nvPicPr>
      <xdr:blipFill>
        <a:blip r:embed="rId1"/>
        <a:stretch>
          <a:fillRect/>
        </a:stretch>
      </xdr:blipFill>
      <xdr:spPr>
        <a:xfrm>
          <a:off x="13257530" y="71081900"/>
          <a:ext cx="561975" cy="95885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936625</xdr:rowOff>
    </xdr:to>
    <xdr:pic>
      <xdr:nvPicPr>
        <xdr:cNvPr id="111" name="Picture 438836" hidden="1"/>
        <xdr:cNvPicPr/>
      </xdr:nvPicPr>
      <xdr:blipFill>
        <a:blip r:embed="rId1"/>
        <a:stretch>
          <a:fillRect/>
        </a:stretch>
      </xdr:blipFill>
      <xdr:spPr>
        <a:xfrm>
          <a:off x="13257530" y="71081900"/>
          <a:ext cx="561975" cy="93662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1060450</xdr:rowOff>
    </xdr:to>
    <xdr:pic>
      <xdr:nvPicPr>
        <xdr:cNvPr id="112" name="Picture 438836" hidden="1"/>
        <xdr:cNvPicPr/>
      </xdr:nvPicPr>
      <xdr:blipFill>
        <a:blip r:embed="rId1"/>
        <a:stretch>
          <a:fillRect/>
        </a:stretch>
      </xdr:blipFill>
      <xdr:spPr>
        <a:xfrm>
          <a:off x="13257530" y="71081900"/>
          <a:ext cx="561975" cy="106045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1030605</xdr:rowOff>
    </xdr:to>
    <xdr:pic>
      <xdr:nvPicPr>
        <xdr:cNvPr id="113" name="Picture 438836" hidden="1"/>
        <xdr:cNvPicPr/>
      </xdr:nvPicPr>
      <xdr:blipFill>
        <a:blip r:embed="rId1"/>
        <a:stretch>
          <a:fillRect/>
        </a:stretch>
      </xdr:blipFill>
      <xdr:spPr>
        <a:xfrm>
          <a:off x="13257530" y="71081900"/>
          <a:ext cx="555625" cy="103060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974725</xdr:rowOff>
    </xdr:to>
    <xdr:pic>
      <xdr:nvPicPr>
        <xdr:cNvPr id="114" name="Picture 438836" hidden="1"/>
        <xdr:cNvPicPr/>
      </xdr:nvPicPr>
      <xdr:blipFill>
        <a:blip r:embed="rId1"/>
        <a:stretch>
          <a:fillRect/>
        </a:stretch>
      </xdr:blipFill>
      <xdr:spPr>
        <a:xfrm>
          <a:off x="13257530" y="71081900"/>
          <a:ext cx="555625" cy="97472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1030605</xdr:rowOff>
    </xdr:to>
    <xdr:pic>
      <xdr:nvPicPr>
        <xdr:cNvPr id="115" name="Picture 438836" hidden="1"/>
        <xdr:cNvPicPr/>
      </xdr:nvPicPr>
      <xdr:blipFill>
        <a:blip r:embed="rId1"/>
        <a:stretch>
          <a:fillRect/>
        </a:stretch>
      </xdr:blipFill>
      <xdr:spPr>
        <a:xfrm>
          <a:off x="13257530" y="71081900"/>
          <a:ext cx="561975" cy="103060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974725</xdr:rowOff>
    </xdr:to>
    <xdr:pic>
      <xdr:nvPicPr>
        <xdr:cNvPr id="116" name="Picture 438836" hidden="1"/>
        <xdr:cNvPicPr/>
      </xdr:nvPicPr>
      <xdr:blipFill>
        <a:blip r:embed="rId1"/>
        <a:stretch>
          <a:fillRect/>
        </a:stretch>
      </xdr:blipFill>
      <xdr:spPr>
        <a:xfrm>
          <a:off x="13257530" y="71081900"/>
          <a:ext cx="561975" cy="97472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955040</xdr:rowOff>
    </xdr:to>
    <xdr:pic>
      <xdr:nvPicPr>
        <xdr:cNvPr id="117" name="Picture 438836" hidden="1"/>
        <xdr:cNvPicPr/>
      </xdr:nvPicPr>
      <xdr:blipFill>
        <a:blip r:embed="rId1"/>
        <a:stretch>
          <a:fillRect/>
        </a:stretch>
      </xdr:blipFill>
      <xdr:spPr>
        <a:xfrm>
          <a:off x="13257530" y="71081900"/>
          <a:ext cx="555625" cy="95504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1062990</xdr:rowOff>
    </xdr:to>
    <xdr:pic>
      <xdr:nvPicPr>
        <xdr:cNvPr id="118" name="Picture 438836" hidden="1"/>
        <xdr:cNvPicPr/>
      </xdr:nvPicPr>
      <xdr:blipFill>
        <a:blip r:embed="rId1"/>
        <a:stretch>
          <a:fillRect/>
        </a:stretch>
      </xdr:blipFill>
      <xdr:spPr>
        <a:xfrm>
          <a:off x="13257530" y="71081900"/>
          <a:ext cx="555625" cy="106299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955040</xdr:rowOff>
    </xdr:to>
    <xdr:pic>
      <xdr:nvPicPr>
        <xdr:cNvPr id="119" name="Picture 438836" hidden="1"/>
        <xdr:cNvPicPr/>
      </xdr:nvPicPr>
      <xdr:blipFill>
        <a:blip r:embed="rId1"/>
        <a:stretch>
          <a:fillRect/>
        </a:stretch>
      </xdr:blipFill>
      <xdr:spPr>
        <a:xfrm>
          <a:off x="13257530" y="71081900"/>
          <a:ext cx="561975" cy="95504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1062990</xdr:rowOff>
    </xdr:to>
    <xdr:pic>
      <xdr:nvPicPr>
        <xdr:cNvPr id="120" name="Picture 438836" hidden="1"/>
        <xdr:cNvPicPr/>
      </xdr:nvPicPr>
      <xdr:blipFill>
        <a:blip r:embed="rId1"/>
        <a:stretch>
          <a:fillRect/>
        </a:stretch>
      </xdr:blipFill>
      <xdr:spPr>
        <a:xfrm>
          <a:off x="13257530" y="71081900"/>
          <a:ext cx="561975" cy="106299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956945</xdr:rowOff>
    </xdr:to>
    <xdr:pic>
      <xdr:nvPicPr>
        <xdr:cNvPr id="121" name="Picture 438836" hidden="1"/>
        <xdr:cNvPicPr/>
      </xdr:nvPicPr>
      <xdr:blipFill>
        <a:blip r:embed="rId1"/>
        <a:stretch>
          <a:fillRect/>
        </a:stretch>
      </xdr:blipFill>
      <xdr:spPr>
        <a:xfrm>
          <a:off x="13257530" y="71081900"/>
          <a:ext cx="555625" cy="95694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938530</xdr:rowOff>
    </xdr:to>
    <xdr:pic>
      <xdr:nvPicPr>
        <xdr:cNvPr id="122" name="Picture 438836" hidden="1"/>
        <xdr:cNvPicPr/>
      </xdr:nvPicPr>
      <xdr:blipFill>
        <a:blip r:embed="rId1"/>
        <a:stretch>
          <a:fillRect/>
        </a:stretch>
      </xdr:blipFill>
      <xdr:spPr>
        <a:xfrm>
          <a:off x="13257530" y="71081900"/>
          <a:ext cx="555625" cy="93853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1063625</xdr:rowOff>
    </xdr:to>
    <xdr:pic>
      <xdr:nvPicPr>
        <xdr:cNvPr id="123" name="Picture 438836" hidden="1"/>
        <xdr:cNvPicPr/>
      </xdr:nvPicPr>
      <xdr:blipFill>
        <a:blip r:embed="rId1"/>
        <a:stretch>
          <a:fillRect/>
        </a:stretch>
      </xdr:blipFill>
      <xdr:spPr>
        <a:xfrm>
          <a:off x="13257530" y="71081900"/>
          <a:ext cx="555625" cy="106362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956945</xdr:rowOff>
    </xdr:to>
    <xdr:pic>
      <xdr:nvPicPr>
        <xdr:cNvPr id="124" name="Picture 438836" hidden="1"/>
        <xdr:cNvPicPr/>
      </xdr:nvPicPr>
      <xdr:blipFill>
        <a:blip r:embed="rId1"/>
        <a:stretch>
          <a:fillRect/>
        </a:stretch>
      </xdr:blipFill>
      <xdr:spPr>
        <a:xfrm>
          <a:off x="13257530" y="71081900"/>
          <a:ext cx="561975" cy="95694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938530</xdr:rowOff>
    </xdr:to>
    <xdr:pic>
      <xdr:nvPicPr>
        <xdr:cNvPr id="125" name="Picture 438836" hidden="1"/>
        <xdr:cNvPicPr/>
      </xdr:nvPicPr>
      <xdr:blipFill>
        <a:blip r:embed="rId1"/>
        <a:stretch>
          <a:fillRect/>
        </a:stretch>
      </xdr:blipFill>
      <xdr:spPr>
        <a:xfrm>
          <a:off x="13257530" y="71081900"/>
          <a:ext cx="561975" cy="93853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1063625</xdr:rowOff>
    </xdr:to>
    <xdr:pic>
      <xdr:nvPicPr>
        <xdr:cNvPr id="126" name="Picture 438836" hidden="1"/>
        <xdr:cNvPicPr/>
      </xdr:nvPicPr>
      <xdr:blipFill>
        <a:blip r:embed="rId1"/>
        <a:stretch>
          <a:fillRect/>
        </a:stretch>
      </xdr:blipFill>
      <xdr:spPr>
        <a:xfrm>
          <a:off x="13257530" y="71081900"/>
          <a:ext cx="561975" cy="1063625"/>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919480</xdr:rowOff>
    </xdr:to>
    <xdr:pic>
      <xdr:nvPicPr>
        <xdr:cNvPr id="127" name="Picture 438836" hidden="1"/>
        <xdr:cNvPicPr/>
      </xdr:nvPicPr>
      <xdr:blipFill>
        <a:blip r:embed="rId1"/>
        <a:stretch>
          <a:fillRect/>
        </a:stretch>
      </xdr:blipFill>
      <xdr:spPr>
        <a:xfrm>
          <a:off x="13257530" y="63436500"/>
          <a:ext cx="555625" cy="919480"/>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863600</xdr:rowOff>
    </xdr:to>
    <xdr:pic>
      <xdr:nvPicPr>
        <xdr:cNvPr id="128" name="Picture 438836" hidden="1"/>
        <xdr:cNvPicPr/>
      </xdr:nvPicPr>
      <xdr:blipFill>
        <a:blip r:embed="rId1"/>
        <a:stretch>
          <a:fillRect/>
        </a:stretch>
      </xdr:blipFill>
      <xdr:spPr>
        <a:xfrm>
          <a:off x="13257530" y="63436500"/>
          <a:ext cx="555625" cy="863600"/>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919480</xdr:rowOff>
    </xdr:to>
    <xdr:pic>
      <xdr:nvPicPr>
        <xdr:cNvPr id="129" name="Picture 438836" hidden="1"/>
        <xdr:cNvPicPr/>
      </xdr:nvPicPr>
      <xdr:blipFill>
        <a:blip r:embed="rId1"/>
        <a:stretch>
          <a:fillRect/>
        </a:stretch>
      </xdr:blipFill>
      <xdr:spPr>
        <a:xfrm>
          <a:off x="13257530" y="63436500"/>
          <a:ext cx="561975" cy="919480"/>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863600</xdr:rowOff>
    </xdr:to>
    <xdr:pic>
      <xdr:nvPicPr>
        <xdr:cNvPr id="130" name="Picture 438836" hidden="1"/>
        <xdr:cNvPicPr/>
      </xdr:nvPicPr>
      <xdr:blipFill>
        <a:blip r:embed="rId1"/>
        <a:stretch>
          <a:fillRect/>
        </a:stretch>
      </xdr:blipFill>
      <xdr:spPr>
        <a:xfrm>
          <a:off x="13257530" y="63436500"/>
          <a:ext cx="561975" cy="863600"/>
        </a:xfrm>
        <a:prstGeom prst="rect">
          <a:avLst/>
        </a:prstGeom>
        <a:noFill/>
        <a:ln w="9525">
          <a:noFill/>
        </a:ln>
      </xdr:spPr>
    </xdr:pic>
    <xdr:clientData/>
  </xdr:twoCellAnchor>
  <xdr:twoCellAnchor editAs="oneCell">
    <xdr:from>
      <xdr:col>8</xdr:col>
      <xdr:colOff>0</xdr:colOff>
      <xdr:row>59</xdr:row>
      <xdr:rowOff>0</xdr:rowOff>
    </xdr:from>
    <xdr:to>
      <xdr:col>8</xdr:col>
      <xdr:colOff>553720</xdr:colOff>
      <xdr:row>59</xdr:row>
      <xdr:rowOff>868680</xdr:rowOff>
    </xdr:to>
    <xdr:pic>
      <xdr:nvPicPr>
        <xdr:cNvPr id="131" name="Picture 438836" hidden="1"/>
        <xdr:cNvPicPr/>
      </xdr:nvPicPr>
      <xdr:blipFill>
        <a:blip r:embed="rId1"/>
        <a:stretch>
          <a:fillRect/>
        </a:stretch>
      </xdr:blipFill>
      <xdr:spPr>
        <a:xfrm>
          <a:off x="13257530" y="63436500"/>
          <a:ext cx="553720" cy="868680"/>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950595</xdr:rowOff>
    </xdr:to>
    <xdr:pic>
      <xdr:nvPicPr>
        <xdr:cNvPr id="132" name="Picture 438836" hidden="1"/>
        <xdr:cNvPicPr/>
      </xdr:nvPicPr>
      <xdr:blipFill>
        <a:blip r:embed="rId1"/>
        <a:stretch>
          <a:fillRect/>
        </a:stretch>
      </xdr:blipFill>
      <xdr:spPr>
        <a:xfrm>
          <a:off x="13257530" y="63436500"/>
          <a:ext cx="555625" cy="950595"/>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950595</xdr:rowOff>
    </xdr:to>
    <xdr:pic>
      <xdr:nvPicPr>
        <xdr:cNvPr id="133" name="Picture 438836" hidden="1"/>
        <xdr:cNvPicPr/>
      </xdr:nvPicPr>
      <xdr:blipFill>
        <a:blip r:embed="rId1"/>
        <a:stretch>
          <a:fillRect/>
        </a:stretch>
      </xdr:blipFill>
      <xdr:spPr>
        <a:xfrm>
          <a:off x="13257530" y="63436500"/>
          <a:ext cx="561975" cy="950595"/>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952500</xdr:rowOff>
    </xdr:to>
    <xdr:pic>
      <xdr:nvPicPr>
        <xdr:cNvPr id="134" name="Picture 438836" hidden="1"/>
        <xdr:cNvPicPr/>
      </xdr:nvPicPr>
      <xdr:blipFill>
        <a:blip r:embed="rId1"/>
        <a:stretch>
          <a:fillRect/>
        </a:stretch>
      </xdr:blipFill>
      <xdr:spPr>
        <a:xfrm>
          <a:off x="13257530" y="63436500"/>
          <a:ext cx="555625" cy="952500"/>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952500</xdr:rowOff>
    </xdr:to>
    <xdr:pic>
      <xdr:nvPicPr>
        <xdr:cNvPr id="135" name="Picture 438836" hidden="1"/>
        <xdr:cNvPicPr/>
      </xdr:nvPicPr>
      <xdr:blipFill>
        <a:blip r:embed="rId1"/>
        <a:stretch>
          <a:fillRect/>
        </a:stretch>
      </xdr:blipFill>
      <xdr:spPr>
        <a:xfrm>
          <a:off x="13257530" y="63436500"/>
          <a:ext cx="561975" cy="95250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527050</xdr:rowOff>
    </xdr:to>
    <xdr:pic>
      <xdr:nvPicPr>
        <xdr:cNvPr id="136" name="Picture 438836" hidden="1"/>
        <xdr:cNvPicPr/>
      </xdr:nvPicPr>
      <xdr:blipFill>
        <a:blip r:embed="rId1"/>
        <a:stretch>
          <a:fillRect/>
        </a:stretch>
      </xdr:blipFill>
      <xdr:spPr>
        <a:xfrm>
          <a:off x="13257530" y="71081900"/>
          <a:ext cx="555625" cy="52705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527050</xdr:rowOff>
    </xdr:to>
    <xdr:pic>
      <xdr:nvPicPr>
        <xdr:cNvPr id="137" name="Picture 438836" hidden="1"/>
        <xdr:cNvPicPr/>
      </xdr:nvPicPr>
      <xdr:blipFill>
        <a:blip r:embed="rId1"/>
        <a:stretch>
          <a:fillRect/>
        </a:stretch>
      </xdr:blipFill>
      <xdr:spPr>
        <a:xfrm>
          <a:off x="13257530" y="71081900"/>
          <a:ext cx="561975" cy="527050"/>
        </a:xfrm>
        <a:prstGeom prst="rect">
          <a:avLst/>
        </a:prstGeom>
        <a:noFill/>
        <a:ln w="9525">
          <a:noFill/>
        </a:ln>
      </xdr:spPr>
    </xdr:pic>
    <xdr:clientData/>
  </xdr:twoCellAnchor>
  <xdr:twoCellAnchor editAs="oneCell">
    <xdr:from>
      <xdr:col>8</xdr:col>
      <xdr:colOff>0</xdr:colOff>
      <xdr:row>63</xdr:row>
      <xdr:rowOff>0</xdr:rowOff>
    </xdr:from>
    <xdr:to>
      <xdr:col>8</xdr:col>
      <xdr:colOff>553720</xdr:colOff>
      <xdr:row>63</xdr:row>
      <xdr:rowOff>533400</xdr:rowOff>
    </xdr:to>
    <xdr:pic>
      <xdr:nvPicPr>
        <xdr:cNvPr id="138" name="Picture 438836" hidden="1"/>
        <xdr:cNvPicPr/>
      </xdr:nvPicPr>
      <xdr:blipFill>
        <a:blip r:embed="rId1"/>
        <a:stretch>
          <a:fillRect/>
        </a:stretch>
      </xdr:blipFill>
      <xdr:spPr>
        <a:xfrm>
          <a:off x="13257530" y="71081900"/>
          <a:ext cx="553720" cy="53340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868045</xdr:rowOff>
    </xdr:to>
    <xdr:pic>
      <xdr:nvPicPr>
        <xdr:cNvPr id="139" name="Picture 438836" hidden="1"/>
        <xdr:cNvPicPr/>
      </xdr:nvPicPr>
      <xdr:blipFill>
        <a:blip r:embed="rId1"/>
        <a:stretch>
          <a:fillRect/>
        </a:stretch>
      </xdr:blipFill>
      <xdr:spPr>
        <a:xfrm>
          <a:off x="13257530" y="71081900"/>
          <a:ext cx="555625" cy="86804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812165</xdr:rowOff>
    </xdr:to>
    <xdr:pic>
      <xdr:nvPicPr>
        <xdr:cNvPr id="140" name="Picture 438836" hidden="1"/>
        <xdr:cNvPicPr/>
      </xdr:nvPicPr>
      <xdr:blipFill>
        <a:blip r:embed="rId1"/>
        <a:stretch>
          <a:fillRect/>
        </a:stretch>
      </xdr:blipFill>
      <xdr:spPr>
        <a:xfrm>
          <a:off x="13257530" y="71081900"/>
          <a:ext cx="555625" cy="81216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500380</xdr:rowOff>
    </xdr:to>
    <xdr:pic>
      <xdr:nvPicPr>
        <xdr:cNvPr id="141" name="Picture 438836" hidden="1"/>
        <xdr:cNvPicPr/>
      </xdr:nvPicPr>
      <xdr:blipFill>
        <a:blip r:embed="rId1"/>
        <a:stretch>
          <a:fillRect/>
        </a:stretch>
      </xdr:blipFill>
      <xdr:spPr>
        <a:xfrm>
          <a:off x="13257530" y="71081900"/>
          <a:ext cx="555625" cy="50038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868045</xdr:rowOff>
    </xdr:to>
    <xdr:pic>
      <xdr:nvPicPr>
        <xdr:cNvPr id="142" name="Picture 438836" hidden="1"/>
        <xdr:cNvPicPr/>
      </xdr:nvPicPr>
      <xdr:blipFill>
        <a:blip r:embed="rId1"/>
        <a:stretch>
          <a:fillRect/>
        </a:stretch>
      </xdr:blipFill>
      <xdr:spPr>
        <a:xfrm>
          <a:off x="13257530" y="71081900"/>
          <a:ext cx="561975" cy="86804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812165</xdr:rowOff>
    </xdr:to>
    <xdr:pic>
      <xdr:nvPicPr>
        <xdr:cNvPr id="143" name="Picture 438836" hidden="1"/>
        <xdr:cNvPicPr/>
      </xdr:nvPicPr>
      <xdr:blipFill>
        <a:blip r:embed="rId1"/>
        <a:stretch>
          <a:fillRect/>
        </a:stretch>
      </xdr:blipFill>
      <xdr:spPr>
        <a:xfrm>
          <a:off x="13257530" y="71081900"/>
          <a:ext cx="561975" cy="81216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500380</xdr:rowOff>
    </xdr:to>
    <xdr:pic>
      <xdr:nvPicPr>
        <xdr:cNvPr id="144" name="Picture 438836" hidden="1"/>
        <xdr:cNvPicPr/>
      </xdr:nvPicPr>
      <xdr:blipFill>
        <a:blip r:embed="rId1"/>
        <a:stretch>
          <a:fillRect/>
        </a:stretch>
      </xdr:blipFill>
      <xdr:spPr>
        <a:xfrm>
          <a:off x="13257530" y="71081900"/>
          <a:ext cx="561975" cy="500380"/>
        </a:xfrm>
        <a:prstGeom prst="rect">
          <a:avLst/>
        </a:prstGeom>
        <a:noFill/>
        <a:ln w="9525">
          <a:noFill/>
        </a:ln>
      </xdr:spPr>
    </xdr:pic>
    <xdr:clientData/>
  </xdr:twoCellAnchor>
  <xdr:twoCellAnchor editAs="oneCell">
    <xdr:from>
      <xdr:col>8</xdr:col>
      <xdr:colOff>0</xdr:colOff>
      <xdr:row>63</xdr:row>
      <xdr:rowOff>0</xdr:rowOff>
    </xdr:from>
    <xdr:to>
      <xdr:col>8</xdr:col>
      <xdr:colOff>553720</xdr:colOff>
      <xdr:row>63</xdr:row>
      <xdr:rowOff>817245</xdr:rowOff>
    </xdr:to>
    <xdr:pic>
      <xdr:nvPicPr>
        <xdr:cNvPr id="145" name="Picture 438836" hidden="1"/>
        <xdr:cNvPicPr/>
      </xdr:nvPicPr>
      <xdr:blipFill>
        <a:blip r:embed="rId1"/>
        <a:stretch>
          <a:fillRect/>
        </a:stretch>
      </xdr:blipFill>
      <xdr:spPr>
        <a:xfrm>
          <a:off x="13257530" y="71081900"/>
          <a:ext cx="553720" cy="817245"/>
        </a:xfrm>
        <a:prstGeom prst="rect">
          <a:avLst/>
        </a:prstGeom>
        <a:noFill/>
        <a:ln w="9525">
          <a:noFill/>
        </a:ln>
      </xdr:spPr>
    </xdr:pic>
    <xdr:clientData/>
  </xdr:twoCellAnchor>
  <xdr:twoCellAnchor editAs="oneCell">
    <xdr:from>
      <xdr:col>8</xdr:col>
      <xdr:colOff>0</xdr:colOff>
      <xdr:row>63</xdr:row>
      <xdr:rowOff>0</xdr:rowOff>
    </xdr:from>
    <xdr:to>
      <xdr:col>8</xdr:col>
      <xdr:colOff>553720</xdr:colOff>
      <xdr:row>63</xdr:row>
      <xdr:rowOff>505460</xdr:rowOff>
    </xdr:to>
    <xdr:pic>
      <xdr:nvPicPr>
        <xdr:cNvPr id="146" name="Picture 438836" hidden="1"/>
        <xdr:cNvPicPr/>
      </xdr:nvPicPr>
      <xdr:blipFill>
        <a:blip r:embed="rId1"/>
        <a:stretch>
          <a:fillRect/>
        </a:stretch>
      </xdr:blipFill>
      <xdr:spPr>
        <a:xfrm>
          <a:off x="13257530" y="71081900"/>
          <a:ext cx="553720" cy="50546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899160</xdr:rowOff>
    </xdr:to>
    <xdr:pic>
      <xdr:nvPicPr>
        <xdr:cNvPr id="147" name="Picture 438836" hidden="1"/>
        <xdr:cNvPicPr/>
      </xdr:nvPicPr>
      <xdr:blipFill>
        <a:blip r:embed="rId1"/>
        <a:stretch>
          <a:fillRect/>
        </a:stretch>
      </xdr:blipFill>
      <xdr:spPr>
        <a:xfrm>
          <a:off x="13257530" y="71081900"/>
          <a:ext cx="555625" cy="89916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523875</xdr:rowOff>
    </xdr:to>
    <xdr:pic>
      <xdr:nvPicPr>
        <xdr:cNvPr id="148" name="Picture 438836" hidden="1"/>
        <xdr:cNvPicPr/>
      </xdr:nvPicPr>
      <xdr:blipFill>
        <a:blip r:embed="rId1"/>
        <a:stretch>
          <a:fillRect/>
        </a:stretch>
      </xdr:blipFill>
      <xdr:spPr>
        <a:xfrm>
          <a:off x="13257530" y="71081900"/>
          <a:ext cx="555625" cy="52387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899160</xdr:rowOff>
    </xdr:to>
    <xdr:pic>
      <xdr:nvPicPr>
        <xdr:cNvPr id="149" name="Picture 438836" hidden="1"/>
        <xdr:cNvPicPr/>
      </xdr:nvPicPr>
      <xdr:blipFill>
        <a:blip r:embed="rId1"/>
        <a:stretch>
          <a:fillRect/>
        </a:stretch>
      </xdr:blipFill>
      <xdr:spPr>
        <a:xfrm>
          <a:off x="13257530" y="71081900"/>
          <a:ext cx="561975" cy="89916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523875</xdr:rowOff>
    </xdr:to>
    <xdr:pic>
      <xdr:nvPicPr>
        <xdr:cNvPr id="150" name="Picture 438836" hidden="1"/>
        <xdr:cNvPicPr/>
      </xdr:nvPicPr>
      <xdr:blipFill>
        <a:blip r:embed="rId1"/>
        <a:stretch>
          <a:fillRect/>
        </a:stretch>
      </xdr:blipFill>
      <xdr:spPr>
        <a:xfrm>
          <a:off x="13257530" y="71081900"/>
          <a:ext cx="561975" cy="523875"/>
        </a:xfrm>
        <a:prstGeom prst="rect">
          <a:avLst/>
        </a:prstGeom>
        <a:noFill/>
        <a:ln w="9525">
          <a:noFill/>
        </a:ln>
      </xdr:spPr>
    </xdr:pic>
    <xdr:clientData/>
  </xdr:twoCellAnchor>
  <xdr:twoCellAnchor editAs="oneCell">
    <xdr:from>
      <xdr:col>8</xdr:col>
      <xdr:colOff>0</xdr:colOff>
      <xdr:row>63</xdr:row>
      <xdr:rowOff>0</xdr:rowOff>
    </xdr:from>
    <xdr:to>
      <xdr:col>8</xdr:col>
      <xdr:colOff>553720</xdr:colOff>
      <xdr:row>63</xdr:row>
      <xdr:rowOff>530225</xdr:rowOff>
    </xdr:to>
    <xdr:pic>
      <xdr:nvPicPr>
        <xdr:cNvPr id="151" name="Picture 438836" hidden="1"/>
        <xdr:cNvPicPr/>
      </xdr:nvPicPr>
      <xdr:blipFill>
        <a:blip r:embed="rId1"/>
        <a:stretch>
          <a:fillRect/>
        </a:stretch>
      </xdr:blipFill>
      <xdr:spPr>
        <a:xfrm>
          <a:off x="13257530" y="71081900"/>
          <a:ext cx="553720" cy="53022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901065</xdr:rowOff>
    </xdr:to>
    <xdr:pic>
      <xdr:nvPicPr>
        <xdr:cNvPr id="152" name="Picture 438836" hidden="1"/>
        <xdr:cNvPicPr/>
      </xdr:nvPicPr>
      <xdr:blipFill>
        <a:blip r:embed="rId1"/>
        <a:stretch>
          <a:fillRect/>
        </a:stretch>
      </xdr:blipFill>
      <xdr:spPr>
        <a:xfrm>
          <a:off x="13257530" y="71081900"/>
          <a:ext cx="555625" cy="901065"/>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525780</xdr:rowOff>
    </xdr:to>
    <xdr:pic>
      <xdr:nvPicPr>
        <xdr:cNvPr id="153" name="Picture 438836" hidden="1"/>
        <xdr:cNvPicPr/>
      </xdr:nvPicPr>
      <xdr:blipFill>
        <a:blip r:embed="rId1"/>
        <a:stretch>
          <a:fillRect/>
        </a:stretch>
      </xdr:blipFill>
      <xdr:spPr>
        <a:xfrm>
          <a:off x="13257530" y="71081900"/>
          <a:ext cx="555625" cy="52578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901065</xdr:rowOff>
    </xdr:to>
    <xdr:pic>
      <xdr:nvPicPr>
        <xdr:cNvPr id="154" name="Picture 438836" hidden="1"/>
        <xdr:cNvPicPr/>
      </xdr:nvPicPr>
      <xdr:blipFill>
        <a:blip r:embed="rId1"/>
        <a:stretch>
          <a:fillRect/>
        </a:stretch>
      </xdr:blipFill>
      <xdr:spPr>
        <a:xfrm>
          <a:off x="13257530" y="71081900"/>
          <a:ext cx="561975" cy="901065"/>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525780</xdr:rowOff>
    </xdr:to>
    <xdr:pic>
      <xdr:nvPicPr>
        <xdr:cNvPr id="155" name="Picture 438836" hidden="1"/>
        <xdr:cNvPicPr/>
      </xdr:nvPicPr>
      <xdr:blipFill>
        <a:blip r:embed="rId1"/>
        <a:stretch>
          <a:fillRect/>
        </a:stretch>
      </xdr:blipFill>
      <xdr:spPr>
        <a:xfrm>
          <a:off x="13257530" y="71081900"/>
          <a:ext cx="561975" cy="525780"/>
        </a:xfrm>
        <a:prstGeom prst="rect">
          <a:avLst/>
        </a:prstGeom>
        <a:noFill/>
        <a:ln w="9525">
          <a:noFill/>
        </a:ln>
      </xdr:spPr>
    </xdr:pic>
    <xdr:clientData/>
  </xdr:twoCellAnchor>
  <xdr:twoCellAnchor editAs="oneCell">
    <xdr:from>
      <xdr:col>8</xdr:col>
      <xdr:colOff>0</xdr:colOff>
      <xdr:row>63</xdr:row>
      <xdr:rowOff>0</xdr:rowOff>
    </xdr:from>
    <xdr:to>
      <xdr:col>8</xdr:col>
      <xdr:colOff>553720</xdr:colOff>
      <xdr:row>63</xdr:row>
      <xdr:rowOff>530860</xdr:rowOff>
    </xdr:to>
    <xdr:pic>
      <xdr:nvPicPr>
        <xdr:cNvPr id="156" name="Picture 438836" hidden="1"/>
        <xdr:cNvPicPr/>
      </xdr:nvPicPr>
      <xdr:blipFill>
        <a:blip r:embed="rId1"/>
        <a:stretch>
          <a:fillRect/>
        </a:stretch>
      </xdr:blipFill>
      <xdr:spPr>
        <a:xfrm>
          <a:off x="13257530" y="71081900"/>
          <a:ext cx="553720" cy="530860"/>
        </a:xfrm>
        <a:prstGeom prst="rect">
          <a:avLst/>
        </a:prstGeom>
        <a:noFill/>
        <a:ln w="9525">
          <a:noFill/>
        </a:ln>
      </xdr:spPr>
    </xdr:pic>
    <xdr:clientData/>
  </xdr:twoCellAnchor>
  <xdr:twoCellAnchor editAs="oneCell">
    <xdr:from>
      <xdr:col>8</xdr:col>
      <xdr:colOff>0</xdr:colOff>
      <xdr:row>63</xdr:row>
      <xdr:rowOff>0</xdr:rowOff>
    </xdr:from>
    <xdr:to>
      <xdr:col>8</xdr:col>
      <xdr:colOff>555625</xdr:colOff>
      <xdr:row>63</xdr:row>
      <xdr:rowOff>901700</xdr:rowOff>
    </xdr:to>
    <xdr:pic>
      <xdr:nvPicPr>
        <xdr:cNvPr id="157" name="Picture 438836" hidden="1"/>
        <xdr:cNvPicPr/>
      </xdr:nvPicPr>
      <xdr:blipFill>
        <a:blip r:embed="rId1"/>
        <a:stretch>
          <a:fillRect/>
        </a:stretch>
      </xdr:blipFill>
      <xdr:spPr>
        <a:xfrm>
          <a:off x="13257530" y="71081900"/>
          <a:ext cx="555625" cy="901700"/>
        </a:xfrm>
        <a:prstGeom prst="rect">
          <a:avLst/>
        </a:prstGeom>
        <a:noFill/>
        <a:ln w="9525">
          <a:noFill/>
        </a:ln>
      </xdr:spPr>
    </xdr:pic>
    <xdr:clientData/>
  </xdr:twoCellAnchor>
  <xdr:twoCellAnchor editAs="oneCell">
    <xdr:from>
      <xdr:col>8</xdr:col>
      <xdr:colOff>0</xdr:colOff>
      <xdr:row>63</xdr:row>
      <xdr:rowOff>0</xdr:rowOff>
    </xdr:from>
    <xdr:to>
      <xdr:col>8</xdr:col>
      <xdr:colOff>561975</xdr:colOff>
      <xdr:row>63</xdr:row>
      <xdr:rowOff>901700</xdr:rowOff>
    </xdr:to>
    <xdr:pic>
      <xdr:nvPicPr>
        <xdr:cNvPr id="158" name="Picture 438836" hidden="1"/>
        <xdr:cNvPicPr/>
      </xdr:nvPicPr>
      <xdr:blipFill>
        <a:blip r:embed="rId1"/>
        <a:stretch>
          <a:fillRect/>
        </a:stretch>
      </xdr:blipFill>
      <xdr:spPr>
        <a:xfrm>
          <a:off x="13257530" y="71081900"/>
          <a:ext cx="561975" cy="901700"/>
        </a:xfrm>
        <a:prstGeom prst="rect">
          <a:avLst/>
        </a:prstGeom>
        <a:noFill/>
        <a:ln w="9525">
          <a:noFill/>
        </a:ln>
      </xdr:spPr>
    </xdr:pic>
    <xdr:clientData/>
  </xdr:twoCellAnchor>
  <xdr:twoCellAnchor editAs="oneCell">
    <xdr:from>
      <xdr:col>8</xdr:col>
      <xdr:colOff>0</xdr:colOff>
      <xdr:row>63</xdr:row>
      <xdr:rowOff>0</xdr:rowOff>
    </xdr:from>
    <xdr:to>
      <xdr:col>8</xdr:col>
      <xdr:colOff>553720</xdr:colOff>
      <xdr:row>63</xdr:row>
      <xdr:rowOff>908050</xdr:rowOff>
    </xdr:to>
    <xdr:pic>
      <xdr:nvPicPr>
        <xdr:cNvPr id="159" name="Picture 438836" hidden="1"/>
        <xdr:cNvPicPr/>
      </xdr:nvPicPr>
      <xdr:blipFill>
        <a:blip r:embed="rId1"/>
        <a:stretch>
          <a:fillRect/>
        </a:stretch>
      </xdr:blipFill>
      <xdr:spPr>
        <a:xfrm>
          <a:off x="13257530" y="71081900"/>
          <a:ext cx="553720" cy="908050"/>
        </a:xfrm>
        <a:prstGeom prst="rect">
          <a:avLst/>
        </a:prstGeom>
        <a:noFill/>
        <a:ln w="9525">
          <a:noFill/>
        </a:ln>
      </xdr:spPr>
    </xdr:pic>
    <xdr:clientData/>
  </xdr:twoCellAnchor>
  <xdr:twoCellAnchor editAs="oneCell">
    <xdr:from>
      <xdr:col>8</xdr:col>
      <xdr:colOff>0</xdr:colOff>
      <xdr:row>63</xdr:row>
      <xdr:rowOff>0</xdr:rowOff>
    </xdr:from>
    <xdr:to>
      <xdr:col>8</xdr:col>
      <xdr:colOff>553720</xdr:colOff>
      <xdr:row>63</xdr:row>
      <xdr:rowOff>904875</xdr:rowOff>
    </xdr:to>
    <xdr:pic>
      <xdr:nvPicPr>
        <xdr:cNvPr id="160" name="Picture 438836" hidden="1"/>
        <xdr:cNvPicPr/>
      </xdr:nvPicPr>
      <xdr:blipFill>
        <a:blip r:embed="rId1"/>
        <a:stretch>
          <a:fillRect/>
        </a:stretch>
      </xdr:blipFill>
      <xdr:spPr>
        <a:xfrm>
          <a:off x="13257530" y="71081900"/>
          <a:ext cx="553720" cy="904875"/>
        </a:xfrm>
        <a:prstGeom prst="rect">
          <a:avLst/>
        </a:prstGeom>
        <a:noFill/>
        <a:ln w="9525">
          <a:noFill/>
        </a:ln>
      </xdr:spPr>
    </xdr:pic>
    <xdr:clientData/>
  </xdr:twoCellAnchor>
  <xdr:twoCellAnchor editAs="oneCell">
    <xdr:from>
      <xdr:col>8</xdr:col>
      <xdr:colOff>0</xdr:colOff>
      <xdr:row>63</xdr:row>
      <xdr:rowOff>0</xdr:rowOff>
    </xdr:from>
    <xdr:to>
      <xdr:col>8</xdr:col>
      <xdr:colOff>553720</xdr:colOff>
      <xdr:row>63</xdr:row>
      <xdr:rowOff>906145</xdr:rowOff>
    </xdr:to>
    <xdr:pic>
      <xdr:nvPicPr>
        <xdr:cNvPr id="161" name="Picture 438836" hidden="1"/>
        <xdr:cNvPicPr/>
      </xdr:nvPicPr>
      <xdr:blipFill>
        <a:blip r:embed="rId1"/>
        <a:stretch>
          <a:fillRect/>
        </a:stretch>
      </xdr:blipFill>
      <xdr:spPr>
        <a:xfrm>
          <a:off x="13257530" y="71081900"/>
          <a:ext cx="553720" cy="906145"/>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1208405</xdr:rowOff>
    </xdr:to>
    <xdr:pic>
      <xdr:nvPicPr>
        <xdr:cNvPr id="162" name="Picture 438836" hidden="1"/>
        <xdr:cNvPicPr/>
      </xdr:nvPicPr>
      <xdr:blipFill>
        <a:blip r:embed="rId1"/>
        <a:stretch>
          <a:fillRect/>
        </a:stretch>
      </xdr:blipFill>
      <xdr:spPr>
        <a:xfrm>
          <a:off x="13257530" y="63436500"/>
          <a:ext cx="555625" cy="1208405"/>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1367155</xdr:rowOff>
    </xdr:to>
    <xdr:pic>
      <xdr:nvPicPr>
        <xdr:cNvPr id="163" name="Picture 438836" hidden="1"/>
        <xdr:cNvPicPr/>
      </xdr:nvPicPr>
      <xdr:blipFill>
        <a:blip r:embed="rId1"/>
        <a:stretch>
          <a:fillRect/>
        </a:stretch>
      </xdr:blipFill>
      <xdr:spPr>
        <a:xfrm>
          <a:off x="13257530" y="63436500"/>
          <a:ext cx="555625" cy="1367155"/>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1310005</xdr:rowOff>
    </xdr:to>
    <xdr:pic>
      <xdr:nvPicPr>
        <xdr:cNvPr id="164" name="Picture 438836" hidden="1"/>
        <xdr:cNvPicPr/>
      </xdr:nvPicPr>
      <xdr:blipFill>
        <a:blip r:embed="rId1"/>
        <a:stretch>
          <a:fillRect/>
        </a:stretch>
      </xdr:blipFill>
      <xdr:spPr>
        <a:xfrm>
          <a:off x="13257530" y="63436500"/>
          <a:ext cx="555625" cy="1310005"/>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1208405</xdr:rowOff>
    </xdr:to>
    <xdr:pic>
      <xdr:nvPicPr>
        <xdr:cNvPr id="165" name="Picture 438836" hidden="1"/>
        <xdr:cNvPicPr/>
      </xdr:nvPicPr>
      <xdr:blipFill>
        <a:blip r:embed="rId1"/>
        <a:stretch>
          <a:fillRect/>
        </a:stretch>
      </xdr:blipFill>
      <xdr:spPr>
        <a:xfrm>
          <a:off x="13257530" y="63436500"/>
          <a:ext cx="561975" cy="1208405"/>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1367155</xdr:rowOff>
    </xdr:to>
    <xdr:pic>
      <xdr:nvPicPr>
        <xdr:cNvPr id="166" name="Picture 438836" hidden="1"/>
        <xdr:cNvPicPr/>
      </xdr:nvPicPr>
      <xdr:blipFill>
        <a:blip r:embed="rId1"/>
        <a:stretch>
          <a:fillRect/>
        </a:stretch>
      </xdr:blipFill>
      <xdr:spPr>
        <a:xfrm>
          <a:off x="13257530" y="63436500"/>
          <a:ext cx="561975" cy="1367155"/>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1310005</xdr:rowOff>
    </xdr:to>
    <xdr:pic>
      <xdr:nvPicPr>
        <xdr:cNvPr id="167" name="Picture 438836" hidden="1"/>
        <xdr:cNvPicPr/>
      </xdr:nvPicPr>
      <xdr:blipFill>
        <a:blip r:embed="rId1"/>
        <a:stretch>
          <a:fillRect/>
        </a:stretch>
      </xdr:blipFill>
      <xdr:spPr>
        <a:xfrm>
          <a:off x="13257530" y="63436500"/>
          <a:ext cx="561975" cy="1310005"/>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1280160</xdr:rowOff>
    </xdr:to>
    <xdr:pic>
      <xdr:nvPicPr>
        <xdr:cNvPr id="168" name="Picture 438836" hidden="1"/>
        <xdr:cNvPicPr/>
      </xdr:nvPicPr>
      <xdr:blipFill>
        <a:blip r:embed="rId1"/>
        <a:stretch>
          <a:fillRect/>
        </a:stretch>
      </xdr:blipFill>
      <xdr:spPr>
        <a:xfrm>
          <a:off x="13257530" y="63436500"/>
          <a:ext cx="555625" cy="1280160"/>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1224280</xdr:rowOff>
    </xdr:to>
    <xdr:pic>
      <xdr:nvPicPr>
        <xdr:cNvPr id="169" name="Picture 438836" hidden="1"/>
        <xdr:cNvPicPr/>
      </xdr:nvPicPr>
      <xdr:blipFill>
        <a:blip r:embed="rId1"/>
        <a:stretch>
          <a:fillRect/>
        </a:stretch>
      </xdr:blipFill>
      <xdr:spPr>
        <a:xfrm>
          <a:off x="13257530" y="63436500"/>
          <a:ext cx="555625" cy="1224280"/>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1280160</xdr:rowOff>
    </xdr:to>
    <xdr:pic>
      <xdr:nvPicPr>
        <xdr:cNvPr id="170" name="Picture 438836" hidden="1"/>
        <xdr:cNvPicPr/>
      </xdr:nvPicPr>
      <xdr:blipFill>
        <a:blip r:embed="rId1"/>
        <a:stretch>
          <a:fillRect/>
        </a:stretch>
      </xdr:blipFill>
      <xdr:spPr>
        <a:xfrm>
          <a:off x="13257530" y="63436500"/>
          <a:ext cx="561975" cy="1280160"/>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1224280</xdr:rowOff>
    </xdr:to>
    <xdr:pic>
      <xdr:nvPicPr>
        <xdr:cNvPr id="171" name="Picture 438836" hidden="1"/>
        <xdr:cNvPicPr/>
      </xdr:nvPicPr>
      <xdr:blipFill>
        <a:blip r:embed="rId1"/>
        <a:stretch>
          <a:fillRect/>
        </a:stretch>
      </xdr:blipFill>
      <xdr:spPr>
        <a:xfrm>
          <a:off x="13257530" y="63436500"/>
          <a:ext cx="561975" cy="1224280"/>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1204595</xdr:rowOff>
    </xdr:to>
    <xdr:pic>
      <xdr:nvPicPr>
        <xdr:cNvPr id="172" name="Picture 438836" hidden="1"/>
        <xdr:cNvPicPr/>
      </xdr:nvPicPr>
      <xdr:blipFill>
        <a:blip r:embed="rId1"/>
        <a:stretch>
          <a:fillRect/>
        </a:stretch>
      </xdr:blipFill>
      <xdr:spPr>
        <a:xfrm>
          <a:off x="13257530" y="63436500"/>
          <a:ext cx="555625" cy="1204595"/>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1312545</xdr:rowOff>
    </xdr:to>
    <xdr:pic>
      <xdr:nvPicPr>
        <xdr:cNvPr id="173" name="Picture 438836" hidden="1"/>
        <xdr:cNvPicPr/>
      </xdr:nvPicPr>
      <xdr:blipFill>
        <a:blip r:embed="rId1"/>
        <a:stretch>
          <a:fillRect/>
        </a:stretch>
      </xdr:blipFill>
      <xdr:spPr>
        <a:xfrm>
          <a:off x="13257530" y="63436500"/>
          <a:ext cx="555625" cy="1312545"/>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1204595</xdr:rowOff>
    </xdr:to>
    <xdr:pic>
      <xdr:nvPicPr>
        <xdr:cNvPr id="174" name="Picture 438836" hidden="1"/>
        <xdr:cNvPicPr/>
      </xdr:nvPicPr>
      <xdr:blipFill>
        <a:blip r:embed="rId1"/>
        <a:stretch>
          <a:fillRect/>
        </a:stretch>
      </xdr:blipFill>
      <xdr:spPr>
        <a:xfrm>
          <a:off x="13257530" y="63436500"/>
          <a:ext cx="561975" cy="1204595"/>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1312545</xdr:rowOff>
    </xdr:to>
    <xdr:pic>
      <xdr:nvPicPr>
        <xdr:cNvPr id="175" name="Picture 438836" hidden="1"/>
        <xdr:cNvPicPr/>
      </xdr:nvPicPr>
      <xdr:blipFill>
        <a:blip r:embed="rId1"/>
        <a:stretch>
          <a:fillRect/>
        </a:stretch>
      </xdr:blipFill>
      <xdr:spPr>
        <a:xfrm>
          <a:off x="13257530" y="63436500"/>
          <a:ext cx="561975" cy="1312545"/>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1206500</xdr:rowOff>
    </xdr:to>
    <xdr:pic>
      <xdr:nvPicPr>
        <xdr:cNvPr id="176" name="Picture 438836" hidden="1"/>
        <xdr:cNvPicPr/>
      </xdr:nvPicPr>
      <xdr:blipFill>
        <a:blip r:embed="rId1"/>
        <a:stretch>
          <a:fillRect/>
        </a:stretch>
      </xdr:blipFill>
      <xdr:spPr>
        <a:xfrm>
          <a:off x="13257530" y="63436500"/>
          <a:ext cx="555625" cy="1206500"/>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1369060</xdr:rowOff>
    </xdr:to>
    <xdr:pic>
      <xdr:nvPicPr>
        <xdr:cNvPr id="177" name="Picture 438836" hidden="1"/>
        <xdr:cNvPicPr/>
      </xdr:nvPicPr>
      <xdr:blipFill>
        <a:blip r:embed="rId1"/>
        <a:stretch>
          <a:fillRect/>
        </a:stretch>
      </xdr:blipFill>
      <xdr:spPr>
        <a:xfrm>
          <a:off x="13257530" y="63436500"/>
          <a:ext cx="555625" cy="1369060"/>
        </a:xfrm>
        <a:prstGeom prst="rect">
          <a:avLst/>
        </a:prstGeom>
        <a:noFill/>
        <a:ln w="9525">
          <a:noFill/>
        </a:ln>
      </xdr:spPr>
    </xdr:pic>
    <xdr:clientData/>
  </xdr:twoCellAnchor>
  <xdr:twoCellAnchor editAs="oneCell">
    <xdr:from>
      <xdr:col>8</xdr:col>
      <xdr:colOff>0</xdr:colOff>
      <xdr:row>59</xdr:row>
      <xdr:rowOff>0</xdr:rowOff>
    </xdr:from>
    <xdr:to>
      <xdr:col>8</xdr:col>
      <xdr:colOff>555625</xdr:colOff>
      <xdr:row>59</xdr:row>
      <xdr:rowOff>1313180</xdr:rowOff>
    </xdr:to>
    <xdr:pic>
      <xdr:nvPicPr>
        <xdr:cNvPr id="178" name="Picture 438836" hidden="1"/>
        <xdr:cNvPicPr/>
      </xdr:nvPicPr>
      <xdr:blipFill>
        <a:blip r:embed="rId1"/>
        <a:stretch>
          <a:fillRect/>
        </a:stretch>
      </xdr:blipFill>
      <xdr:spPr>
        <a:xfrm>
          <a:off x="13257530" y="63436500"/>
          <a:ext cx="555625" cy="1313180"/>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1206500</xdr:rowOff>
    </xdr:to>
    <xdr:pic>
      <xdr:nvPicPr>
        <xdr:cNvPr id="179" name="Picture 438836" hidden="1"/>
        <xdr:cNvPicPr/>
      </xdr:nvPicPr>
      <xdr:blipFill>
        <a:blip r:embed="rId1"/>
        <a:stretch>
          <a:fillRect/>
        </a:stretch>
      </xdr:blipFill>
      <xdr:spPr>
        <a:xfrm>
          <a:off x="13257530" y="63436500"/>
          <a:ext cx="561975" cy="1206500"/>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1369060</xdr:rowOff>
    </xdr:to>
    <xdr:pic>
      <xdr:nvPicPr>
        <xdr:cNvPr id="180" name="Picture 438836" hidden="1"/>
        <xdr:cNvPicPr/>
      </xdr:nvPicPr>
      <xdr:blipFill>
        <a:blip r:embed="rId1"/>
        <a:stretch>
          <a:fillRect/>
        </a:stretch>
      </xdr:blipFill>
      <xdr:spPr>
        <a:xfrm>
          <a:off x="13257530" y="63436500"/>
          <a:ext cx="561975" cy="1369060"/>
        </a:xfrm>
        <a:prstGeom prst="rect">
          <a:avLst/>
        </a:prstGeom>
        <a:noFill/>
        <a:ln w="9525">
          <a:noFill/>
        </a:ln>
      </xdr:spPr>
    </xdr:pic>
    <xdr:clientData/>
  </xdr:twoCellAnchor>
  <xdr:twoCellAnchor editAs="oneCell">
    <xdr:from>
      <xdr:col>8</xdr:col>
      <xdr:colOff>0</xdr:colOff>
      <xdr:row>59</xdr:row>
      <xdr:rowOff>0</xdr:rowOff>
    </xdr:from>
    <xdr:to>
      <xdr:col>8</xdr:col>
      <xdr:colOff>561975</xdr:colOff>
      <xdr:row>59</xdr:row>
      <xdr:rowOff>1313180</xdr:rowOff>
    </xdr:to>
    <xdr:pic>
      <xdr:nvPicPr>
        <xdr:cNvPr id="181" name="Picture 438836" hidden="1"/>
        <xdr:cNvPicPr/>
      </xdr:nvPicPr>
      <xdr:blipFill>
        <a:blip r:embed="rId1"/>
        <a:stretch>
          <a:fillRect/>
        </a:stretch>
      </xdr:blipFill>
      <xdr:spPr>
        <a:xfrm>
          <a:off x="13257530" y="63436500"/>
          <a:ext cx="561975" cy="131318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958850</xdr:rowOff>
    </xdr:to>
    <xdr:pic>
      <xdr:nvPicPr>
        <xdr:cNvPr id="182" name="Picture 438836" hidden="1"/>
        <xdr:cNvPicPr/>
      </xdr:nvPicPr>
      <xdr:blipFill>
        <a:blip r:embed="rId1"/>
        <a:stretch>
          <a:fillRect/>
        </a:stretch>
      </xdr:blipFill>
      <xdr:spPr>
        <a:xfrm>
          <a:off x="14604365" y="71081900"/>
          <a:ext cx="541655" cy="95885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936625</xdr:rowOff>
    </xdr:to>
    <xdr:pic>
      <xdr:nvPicPr>
        <xdr:cNvPr id="183" name="Picture 438836" hidden="1"/>
        <xdr:cNvPicPr/>
      </xdr:nvPicPr>
      <xdr:blipFill>
        <a:blip r:embed="rId1"/>
        <a:stretch>
          <a:fillRect/>
        </a:stretch>
      </xdr:blipFill>
      <xdr:spPr>
        <a:xfrm>
          <a:off x="14604365" y="71081900"/>
          <a:ext cx="541655" cy="93662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1060450</xdr:rowOff>
    </xdr:to>
    <xdr:pic>
      <xdr:nvPicPr>
        <xdr:cNvPr id="184" name="Picture 438836" hidden="1"/>
        <xdr:cNvPicPr/>
      </xdr:nvPicPr>
      <xdr:blipFill>
        <a:blip r:embed="rId1"/>
        <a:stretch>
          <a:fillRect/>
        </a:stretch>
      </xdr:blipFill>
      <xdr:spPr>
        <a:xfrm>
          <a:off x="14604365" y="71081900"/>
          <a:ext cx="541655" cy="106045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1030605</xdr:rowOff>
    </xdr:to>
    <xdr:pic>
      <xdr:nvPicPr>
        <xdr:cNvPr id="185" name="Picture 438836" hidden="1"/>
        <xdr:cNvPicPr/>
      </xdr:nvPicPr>
      <xdr:blipFill>
        <a:blip r:embed="rId1"/>
        <a:stretch>
          <a:fillRect/>
        </a:stretch>
      </xdr:blipFill>
      <xdr:spPr>
        <a:xfrm>
          <a:off x="14604365" y="71081900"/>
          <a:ext cx="541655" cy="103060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974725</xdr:rowOff>
    </xdr:to>
    <xdr:pic>
      <xdr:nvPicPr>
        <xdr:cNvPr id="186" name="Picture 438836" hidden="1"/>
        <xdr:cNvPicPr/>
      </xdr:nvPicPr>
      <xdr:blipFill>
        <a:blip r:embed="rId1"/>
        <a:stretch>
          <a:fillRect/>
        </a:stretch>
      </xdr:blipFill>
      <xdr:spPr>
        <a:xfrm>
          <a:off x="14604365" y="71081900"/>
          <a:ext cx="541655" cy="97472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955040</xdr:rowOff>
    </xdr:to>
    <xdr:pic>
      <xdr:nvPicPr>
        <xdr:cNvPr id="187" name="Picture 438836" hidden="1"/>
        <xdr:cNvPicPr/>
      </xdr:nvPicPr>
      <xdr:blipFill>
        <a:blip r:embed="rId1"/>
        <a:stretch>
          <a:fillRect/>
        </a:stretch>
      </xdr:blipFill>
      <xdr:spPr>
        <a:xfrm>
          <a:off x="14604365" y="71081900"/>
          <a:ext cx="541655" cy="95504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1062990</xdr:rowOff>
    </xdr:to>
    <xdr:pic>
      <xdr:nvPicPr>
        <xdr:cNvPr id="188" name="Picture 438836" hidden="1"/>
        <xdr:cNvPicPr/>
      </xdr:nvPicPr>
      <xdr:blipFill>
        <a:blip r:embed="rId1"/>
        <a:stretch>
          <a:fillRect/>
        </a:stretch>
      </xdr:blipFill>
      <xdr:spPr>
        <a:xfrm>
          <a:off x="14604365" y="71081900"/>
          <a:ext cx="541655" cy="106299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956945</xdr:rowOff>
    </xdr:to>
    <xdr:pic>
      <xdr:nvPicPr>
        <xdr:cNvPr id="189" name="Picture 438836" hidden="1"/>
        <xdr:cNvPicPr/>
      </xdr:nvPicPr>
      <xdr:blipFill>
        <a:blip r:embed="rId1"/>
        <a:stretch>
          <a:fillRect/>
        </a:stretch>
      </xdr:blipFill>
      <xdr:spPr>
        <a:xfrm>
          <a:off x="14604365" y="71081900"/>
          <a:ext cx="541655" cy="95694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938530</xdr:rowOff>
    </xdr:to>
    <xdr:pic>
      <xdr:nvPicPr>
        <xdr:cNvPr id="190" name="Picture 438836" hidden="1"/>
        <xdr:cNvPicPr/>
      </xdr:nvPicPr>
      <xdr:blipFill>
        <a:blip r:embed="rId1"/>
        <a:stretch>
          <a:fillRect/>
        </a:stretch>
      </xdr:blipFill>
      <xdr:spPr>
        <a:xfrm>
          <a:off x="14604365" y="71081900"/>
          <a:ext cx="541655" cy="93853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1063625</xdr:rowOff>
    </xdr:to>
    <xdr:pic>
      <xdr:nvPicPr>
        <xdr:cNvPr id="191" name="Picture 438836" hidden="1"/>
        <xdr:cNvPicPr/>
      </xdr:nvPicPr>
      <xdr:blipFill>
        <a:blip r:embed="rId1"/>
        <a:stretch>
          <a:fillRect/>
        </a:stretch>
      </xdr:blipFill>
      <xdr:spPr>
        <a:xfrm>
          <a:off x="14604365" y="71081900"/>
          <a:ext cx="541655" cy="1063625"/>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919480</xdr:rowOff>
    </xdr:to>
    <xdr:pic>
      <xdr:nvPicPr>
        <xdr:cNvPr id="192" name="Picture 438836" hidden="1"/>
        <xdr:cNvPicPr/>
      </xdr:nvPicPr>
      <xdr:blipFill>
        <a:blip r:embed="rId1"/>
        <a:stretch>
          <a:fillRect/>
        </a:stretch>
      </xdr:blipFill>
      <xdr:spPr>
        <a:xfrm>
          <a:off x="14604365" y="63436500"/>
          <a:ext cx="541655" cy="919480"/>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863600</xdr:rowOff>
    </xdr:to>
    <xdr:pic>
      <xdr:nvPicPr>
        <xdr:cNvPr id="193" name="Picture 438836" hidden="1"/>
        <xdr:cNvPicPr/>
      </xdr:nvPicPr>
      <xdr:blipFill>
        <a:blip r:embed="rId1"/>
        <a:stretch>
          <a:fillRect/>
        </a:stretch>
      </xdr:blipFill>
      <xdr:spPr>
        <a:xfrm>
          <a:off x="14604365" y="63436500"/>
          <a:ext cx="541655" cy="863600"/>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868680</xdr:rowOff>
    </xdr:to>
    <xdr:pic>
      <xdr:nvPicPr>
        <xdr:cNvPr id="194" name="Picture 438836" hidden="1"/>
        <xdr:cNvPicPr/>
      </xdr:nvPicPr>
      <xdr:blipFill>
        <a:blip r:embed="rId1"/>
        <a:stretch>
          <a:fillRect/>
        </a:stretch>
      </xdr:blipFill>
      <xdr:spPr>
        <a:xfrm>
          <a:off x="14604365" y="63436500"/>
          <a:ext cx="541655" cy="868680"/>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950595</xdr:rowOff>
    </xdr:to>
    <xdr:pic>
      <xdr:nvPicPr>
        <xdr:cNvPr id="195" name="Picture 438836" hidden="1"/>
        <xdr:cNvPicPr/>
      </xdr:nvPicPr>
      <xdr:blipFill>
        <a:blip r:embed="rId1"/>
        <a:stretch>
          <a:fillRect/>
        </a:stretch>
      </xdr:blipFill>
      <xdr:spPr>
        <a:xfrm>
          <a:off x="14604365" y="63436500"/>
          <a:ext cx="541655" cy="950595"/>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952500</xdr:rowOff>
    </xdr:to>
    <xdr:pic>
      <xdr:nvPicPr>
        <xdr:cNvPr id="196" name="Picture 438836" hidden="1"/>
        <xdr:cNvPicPr/>
      </xdr:nvPicPr>
      <xdr:blipFill>
        <a:blip r:embed="rId1"/>
        <a:stretch>
          <a:fillRect/>
        </a:stretch>
      </xdr:blipFill>
      <xdr:spPr>
        <a:xfrm>
          <a:off x="14604365" y="63436500"/>
          <a:ext cx="541655" cy="95250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527050</xdr:rowOff>
    </xdr:to>
    <xdr:pic>
      <xdr:nvPicPr>
        <xdr:cNvPr id="197" name="Picture 438836" hidden="1"/>
        <xdr:cNvPicPr/>
      </xdr:nvPicPr>
      <xdr:blipFill>
        <a:blip r:embed="rId1"/>
        <a:stretch>
          <a:fillRect/>
        </a:stretch>
      </xdr:blipFill>
      <xdr:spPr>
        <a:xfrm>
          <a:off x="14604365" y="71081900"/>
          <a:ext cx="541655" cy="52705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533400</xdr:rowOff>
    </xdr:to>
    <xdr:pic>
      <xdr:nvPicPr>
        <xdr:cNvPr id="198" name="Picture 438836" hidden="1"/>
        <xdr:cNvPicPr/>
      </xdr:nvPicPr>
      <xdr:blipFill>
        <a:blip r:embed="rId1"/>
        <a:stretch>
          <a:fillRect/>
        </a:stretch>
      </xdr:blipFill>
      <xdr:spPr>
        <a:xfrm>
          <a:off x="14604365" y="71081900"/>
          <a:ext cx="541655" cy="53340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868045</xdr:rowOff>
    </xdr:to>
    <xdr:pic>
      <xdr:nvPicPr>
        <xdr:cNvPr id="199" name="Picture 438836" hidden="1"/>
        <xdr:cNvPicPr/>
      </xdr:nvPicPr>
      <xdr:blipFill>
        <a:blip r:embed="rId1"/>
        <a:stretch>
          <a:fillRect/>
        </a:stretch>
      </xdr:blipFill>
      <xdr:spPr>
        <a:xfrm>
          <a:off x="14604365" y="71081900"/>
          <a:ext cx="541655" cy="86804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812165</xdr:rowOff>
    </xdr:to>
    <xdr:pic>
      <xdr:nvPicPr>
        <xdr:cNvPr id="200" name="Picture 438836" hidden="1"/>
        <xdr:cNvPicPr/>
      </xdr:nvPicPr>
      <xdr:blipFill>
        <a:blip r:embed="rId1"/>
        <a:stretch>
          <a:fillRect/>
        </a:stretch>
      </xdr:blipFill>
      <xdr:spPr>
        <a:xfrm>
          <a:off x="14604365" y="71081900"/>
          <a:ext cx="541655" cy="81216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500380</xdr:rowOff>
    </xdr:to>
    <xdr:pic>
      <xdr:nvPicPr>
        <xdr:cNvPr id="201" name="Picture 438836" hidden="1"/>
        <xdr:cNvPicPr/>
      </xdr:nvPicPr>
      <xdr:blipFill>
        <a:blip r:embed="rId1"/>
        <a:stretch>
          <a:fillRect/>
        </a:stretch>
      </xdr:blipFill>
      <xdr:spPr>
        <a:xfrm>
          <a:off x="14604365" y="71081900"/>
          <a:ext cx="541655" cy="50038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817245</xdr:rowOff>
    </xdr:to>
    <xdr:pic>
      <xdr:nvPicPr>
        <xdr:cNvPr id="202" name="Picture 438836" hidden="1"/>
        <xdr:cNvPicPr/>
      </xdr:nvPicPr>
      <xdr:blipFill>
        <a:blip r:embed="rId1"/>
        <a:stretch>
          <a:fillRect/>
        </a:stretch>
      </xdr:blipFill>
      <xdr:spPr>
        <a:xfrm>
          <a:off x="14604365" y="71081900"/>
          <a:ext cx="541655" cy="81724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505460</xdr:rowOff>
    </xdr:to>
    <xdr:pic>
      <xdr:nvPicPr>
        <xdr:cNvPr id="203" name="Picture 438836" hidden="1"/>
        <xdr:cNvPicPr/>
      </xdr:nvPicPr>
      <xdr:blipFill>
        <a:blip r:embed="rId1"/>
        <a:stretch>
          <a:fillRect/>
        </a:stretch>
      </xdr:blipFill>
      <xdr:spPr>
        <a:xfrm>
          <a:off x="14604365" y="71081900"/>
          <a:ext cx="541655" cy="50546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899160</xdr:rowOff>
    </xdr:to>
    <xdr:pic>
      <xdr:nvPicPr>
        <xdr:cNvPr id="204" name="Picture 438836" hidden="1"/>
        <xdr:cNvPicPr/>
      </xdr:nvPicPr>
      <xdr:blipFill>
        <a:blip r:embed="rId1"/>
        <a:stretch>
          <a:fillRect/>
        </a:stretch>
      </xdr:blipFill>
      <xdr:spPr>
        <a:xfrm>
          <a:off x="14604365" y="71081900"/>
          <a:ext cx="541655" cy="89916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523875</xdr:rowOff>
    </xdr:to>
    <xdr:pic>
      <xdr:nvPicPr>
        <xdr:cNvPr id="205" name="Picture 438836" hidden="1"/>
        <xdr:cNvPicPr/>
      </xdr:nvPicPr>
      <xdr:blipFill>
        <a:blip r:embed="rId1"/>
        <a:stretch>
          <a:fillRect/>
        </a:stretch>
      </xdr:blipFill>
      <xdr:spPr>
        <a:xfrm>
          <a:off x="14604365" y="71081900"/>
          <a:ext cx="541655" cy="52387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530225</xdr:rowOff>
    </xdr:to>
    <xdr:pic>
      <xdr:nvPicPr>
        <xdr:cNvPr id="206" name="Picture 438836" hidden="1"/>
        <xdr:cNvPicPr/>
      </xdr:nvPicPr>
      <xdr:blipFill>
        <a:blip r:embed="rId1"/>
        <a:stretch>
          <a:fillRect/>
        </a:stretch>
      </xdr:blipFill>
      <xdr:spPr>
        <a:xfrm>
          <a:off x="14604365" y="71081900"/>
          <a:ext cx="541655" cy="53022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901065</xdr:rowOff>
    </xdr:to>
    <xdr:pic>
      <xdr:nvPicPr>
        <xdr:cNvPr id="207" name="Picture 438836" hidden="1"/>
        <xdr:cNvPicPr/>
      </xdr:nvPicPr>
      <xdr:blipFill>
        <a:blip r:embed="rId1"/>
        <a:stretch>
          <a:fillRect/>
        </a:stretch>
      </xdr:blipFill>
      <xdr:spPr>
        <a:xfrm>
          <a:off x="14604365" y="71081900"/>
          <a:ext cx="541655" cy="90106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525780</xdr:rowOff>
    </xdr:to>
    <xdr:pic>
      <xdr:nvPicPr>
        <xdr:cNvPr id="208" name="Picture 438836" hidden="1"/>
        <xdr:cNvPicPr/>
      </xdr:nvPicPr>
      <xdr:blipFill>
        <a:blip r:embed="rId1"/>
        <a:stretch>
          <a:fillRect/>
        </a:stretch>
      </xdr:blipFill>
      <xdr:spPr>
        <a:xfrm>
          <a:off x="14604365" y="71081900"/>
          <a:ext cx="541655" cy="52578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530860</xdr:rowOff>
    </xdr:to>
    <xdr:pic>
      <xdr:nvPicPr>
        <xdr:cNvPr id="209" name="Picture 438836" hidden="1"/>
        <xdr:cNvPicPr/>
      </xdr:nvPicPr>
      <xdr:blipFill>
        <a:blip r:embed="rId1"/>
        <a:stretch>
          <a:fillRect/>
        </a:stretch>
      </xdr:blipFill>
      <xdr:spPr>
        <a:xfrm>
          <a:off x="14604365" y="71081900"/>
          <a:ext cx="541655" cy="53086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901700</xdr:rowOff>
    </xdr:to>
    <xdr:pic>
      <xdr:nvPicPr>
        <xdr:cNvPr id="210" name="Picture 438836" hidden="1"/>
        <xdr:cNvPicPr/>
      </xdr:nvPicPr>
      <xdr:blipFill>
        <a:blip r:embed="rId1"/>
        <a:stretch>
          <a:fillRect/>
        </a:stretch>
      </xdr:blipFill>
      <xdr:spPr>
        <a:xfrm>
          <a:off x="14604365" y="71081900"/>
          <a:ext cx="541655" cy="90170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908050</xdr:rowOff>
    </xdr:to>
    <xdr:pic>
      <xdr:nvPicPr>
        <xdr:cNvPr id="211" name="Picture 438836" hidden="1"/>
        <xdr:cNvPicPr/>
      </xdr:nvPicPr>
      <xdr:blipFill>
        <a:blip r:embed="rId1"/>
        <a:stretch>
          <a:fillRect/>
        </a:stretch>
      </xdr:blipFill>
      <xdr:spPr>
        <a:xfrm>
          <a:off x="14604365" y="71081900"/>
          <a:ext cx="541655" cy="908050"/>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904875</xdr:rowOff>
    </xdr:to>
    <xdr:pic>
      <xdr:nvPicPr>
        <xdr:cNvPr id="212" name="Picture 438836" hidden="1"/>
        <xdr:cNvPicPr/>
      </xdr:nvPicPr>
      <xdr:blipFill>
        <a:blip r:embed="rId1"/>
        <a:stretch>
          <a:fillRect/>
        </a:stretch>
      </xdr:blipFill>
      <xdr:spPr>
        <a:xfrm>
          <a:off x="14604365" y="71081900"/>
          <a:ext cx="541655" cy="904875"/>
        </a:xfrm>
        <a:prstGeom prst="rect">
          <a:avLst/>
        </a:prstGeom>
        <a:noFill/>
        <a:ln w="9525">
          <a:noFill/>
        </a:ln>
      </xdr:spPr>
    </xdr:pic>
    <xdr:clientData/>
  </xdr:twoCellAnchor>
  <xdr:twoCellAnchor editAs="oneCell">
    <xdr:from>
      <xdr:col>9</xdr:col>
      <xdr:colOff>0</xdr:colOff>
      <xdr:row>63</xdr:row>
      <xdr:rowOff>0</xdr:rowOff>
    </xdr:from>
    <xdr:to>
      <xdr:col>9</xdr:col>
      <xdr:colOff>541655</xdr:colOff>
      <xdr:row>63</xdr:row>
      <xdr:rowOff>906145</xdr:rowOff>
    </xdr:to>
    <xdr:pic>
      <xdr:nvPicPr>
        <xdr:cNvPr id="213" name="Picture 438836" hidden="1"/>
        <xdr:cNvPicPr/>
      </xdr:nvPicPr>
      <xdr:blipFill>
        <a:blip r:embed="rId1"/>
        <a:stretch>
          <a:fillRect/>
        </a:stretch>
      </xdr:blipFill>
      <xdr:spPr>
        <a:xfrm>
          <a:off x="14604365" y="71081900"/>
          <a:ext cx="541655" cy="906145"/>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1208405</xdr:rowOff>
    </xdr:to>
    <xdr:pic>
      <xdr:nvPicPr>
        <xdr:cNvPr id="214" name="Picture 438836" hidden="1"/>
        <xdr:cNvPicPr/>
      </xdr:nvPicPr>
      <xdr:blipFill>
        <a:blip r:embed="rId1"/>
        <a:stretch>
          <a:fillRect/>
        </a:stretch>
      </xdr:blipFill>
      <xdr:spPr>
        <a:xfrm>
          <a:off x="14604365" y="63436500"/>
          <a:ext cx="541655" cy="1208405"/>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1367155</xdr:rowOff>
    </xdr:to>
    <xdr:pic>
      <xdr:nvPicPr>
        <xdr:cNvPr id="215" name="Picture 438836" hidden="1"/>
        <xdr:cNvPicPr/>
      </xdr:nvPicPr>
      <xdr:blipFill>
        <a:blip r:embed="rId1"/>
        <a:stretch>
          <a:fillRect/>
        </a:stretch>
      </xdr:blipFill>
      <xdr:spPr>
        <a:xfrm>
          <a:off x="14604365" y="63436500"/>
          <a:ext cx="541655" cy="1367155"/>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1310005</xdr:rowOff>
    </xdr:to>
    <xdr:pic>
      <xdr:nvPicPr>
        <xdr:cNvPr id="216" name="Picture 438836" hidden="1"/>
        <xdr:cNvPicPr/>
      </xdr:nvPicPr>
      <xdr:blipFill>
        <a:blip r:embed="rId1"/>
        <a:stretch>
          <a:fillRect/>
        </a:stretch>
      </xdr:blipFill>
      <xdr:spPr>
        <a:xfrm>
          <a:off x="14604365" y="63436500"/>
          <a:ext cx="541655" cy="1310005"/>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1280160</xdr:rowOff>
    </xdr:to>
    <xdr:pic>
      <xdr:nvPicPr>
        <xdr:cNvPr id="217" name="Picture 438836" hidden="1"/>
        <xdr:cNvPicPr/>
      </xdr:nvPicPr>
      <xdr:blipFill>
        <a:blip r:embed="rId1"/>
        <a:stretch>
          <a:fillRect/>
        </a:stretch>
      </xdr:blipFill>
      <xdr:spPr>
        <a:xfrm>
          <a:off x="14604365" y="63436500"/>
          <a:ext cx="541655" cy="1280160"/>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1224280</xdr:rowOff>
    </xdr:to>
    <xdr:pic>
      <xdr:nvPicPr>
        <xdr:cNvPr id="218" name="Picture 438836" hidden="1"/>
        <xdr:cNvPicPr/>
      </xdr:nvPicPr>
      <xdr:blipFill>
        <a:blip r:embed="rId1"/>
        <a:stretch>
          <a:fillRect/>
        </a:stretch>
      </xdr:blipFill>
      <xdr:spPr>
        <a:xfrm>
          <a:off x="14604365" y="63436500"/>
          <a:ext cx="541655" cy="1224280"/>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1204595</xdr:rowOff>
    </xdr:to>
    <xdr:pic>
      <xdr:nvPicPr>
        <xdr:cNvPr id="219" name="Picture 438836" hidden="1"/>
        <xdr:cNvPicPr/>
      </xdr:nvPicPr>
      <xdr:blipFill>
        <a:blip r:embed="rId1"/>
        <a:stretch>
          <a:fillRect/>
        </a:stretch>
      </xdr:blipFill>
      <xdr:spPr>
        <a:xfrm>
          <a:off x="14604365" y="63436500"/>
          <a:ext cx="541655" cy="1204595"/>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1312545</xdr:rowOff>
    </xdr:to>
    <xdr:pic>
      <xdr:nvPicPr>
        <xdr:cNvPr id="220" name="Picture 438836" hidden="1"/>
        <xdr:cNvPicPr/>
      </xdr:nvPicPr>
      <xdr:blipFill>
        <a:blip r:embed="rId1"/>
        <a:stretch>
          <a:fillRect/>
        </a:stretch>
      </xdr:blipFill>
      <xdr:spPr>
        <a:xfrm>
          <a:off x="14604365" y="63436500"/>
          <a:ext cx="541655" cy="1312545"/>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1206500</xdr:rowOff>
    </xdr:to>
    <xdr:pic>
      <xdr:nvPicPr>
        <xdr:cNvPr id="221" name="Picture 438836" hidden="1"/>
        <xdr:cNvPicPr/>
      </xdr:nvPicPr>
      <xdr:blipFill>
        <a:blip r:embed="rId1"/>
        <a:stretch>
          <a:fillRect/>
        </a:stretch>
      </xdr:blipFill>
      <xdr:spPr>
        <a:xfrm>
          <a:off x="14604365" y="63436500"/>
          <a:ext cx="541655" cy="1206500"/>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1369060</xdr:rowOff>
    </xdr:to>
    <xdr:pic>
      <xdr:nvPicPr>
        <xdr:cNvPr id="222" name="Picture 438836" hidden="1"/>
        <xdr:cNvPicPr/>
      </xdr:nvPicPr>
      <xdr:blipFill>
        <a:blip r:embed="rId1"/>
        <a:stretch>
          <a:fillRect/>
        </a:stretch>
      </xdr:blipFill>
      <xdr:spPr>
        <a:xfrm>
          <a:off x="14604365" y="63436500"/>
          <a:ext cx="541655" cy="1369060"/>
        </a:xfrm>
        <a:prstGeom prst="rect">
          <a:avLst/>
        </a:prstGeom>
        <a:noFill/>
        <a:ln w="9525">
          <a:noFill/>
        </a:ln>
      </xdr:spPr>
    </xdr:pic>
    <xdr:clientData/>
  </xdr:twoCellAnchor>
  <xdr:twoCellAnchor editAs="oneCell">
    <xdr:from>
      <xdr:col>9</xdr:col>
      <xdr:colOff>0</xdr:colOff>
      <xdr:row>59</xdr:row>
      <xdr:rowOff>0</xdr:rowOff>
    </xdr:from>
    <xdr:to>
      <xdr:col>9</xdr:col>
      <xdr:colOff>541655</xdr:colOff>
      <xdr:row>59</xdr:row>
      <xdr:rowOff>1313180</xdr:rowOff>
    </xdr:to>
    <xdr:pic>
      <xdr:nvPicPr>
        <xdr:cNvPr id="223" name="Picture 438836" hidden="1"/>
        <xdr:cNvPicPr/>
      </xdr:nvPicPr>
      <xdr:blipFill>
        <a:blip r:embed="rId1"/>
        <a:stretch>
          <a:fillRect/>
        </a:stretch>
      </xdr:blipFill>
      <xdr:spPr>
        <a:xfrm>
          <a:off x="14604365" y="63436500"/>
          <a:ext cx="541655" cy="131318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2"/>
  <sheetViews>
    <sheetView workbookViewId="0">
      <selection activeCell="F7" sqref="F7:J7"/>
    </sheetView>
  </sheetViews>
  <sheetFormatPr defaultColWidth="8.89166666666667" defaultRowHeight="13.5"/>
  <cols>
    <col min="1" max="1" width="13.5583333333333" style="88" customWidth="1"/>
    <col min="2" max="2" width="14.225" style="88" customWidth="1"/>
    <col min="3" max="10" width="13.775" style="88" customWidth="1"/>
    <col min="11" max="16384" width="8.89166666666667" style="88"/>
  </cols>
  <sheetData>
    <row r="1" s="85" customFormat="1" ht="72" customHeight="1" spans="1:10">
      <c r="A1" s="89" t="s">
        <v>0</v>
      </c>
      <c r="B1" s="89"/>
      <c r="C1" s="89"/>
      <c r="D1" s="89"/>
      <c r="E1" s="89"/>
      <c r="F1" s="89"/>
      <c r="G1" s="89"/>
      <c r="H1" s="89"/>
      <c r="I1" s="89"/>
      <c r="J1" s="89"/>
    </row>
    <row r="2" s="55" customFormat="1" ht="15" spans="1:10">
      <c r="A2" s="13" t="s">
        <v>1</v>
      </c>
      <c r="B2" s="13"/>
      <c r="C2" s="13"/>
      <c r="D2" s="2"/>
      <c r="E2" s="2"/>
      <c r="F2" s="2"/>
      <c r="G2" s="2"/>
      <c r="H2" s="90" t="s">
        <v>2</v>
      </c>
      <c r="I2" s="90"/>
      <c r="J2" s="90"/>
    </row>
    <row r="3" s="2" customFormat="1" ht="61" customHeight="1" spans="1:10">
      <c r="A3" s="76" t="s">
        <v>3</v>
      </c>
      <c r="B3" s="91" t="s">
        <v>4</v>
      </c>
      <c r="C3" s="76" t="s">
        <v>5</v>
      </c>
      <c r="D3" s="76" t="s">
        <v>6</v>
      </c>
      <c r="E3" s="76" t="s">
        <v>7</v>
      </c>
      <c r="F3" s="76" t="s">
        <v>8</v>
      </c>
      <c r="G3" s="76" t="s">
        <v>9</v>
      </c>
      <c r="H3" s="92" t="s">
        <v>10</v>
      </c>
      <c r="I3" s="76" t="s">
        <v>11</v>
      </c>
      <c r="J3" s="76" t="s">
        <v>12</v>
      </c>
    </row>
    <row r="4" s="86" customFormat="1" ht="35" customHeight="1" spans="1:10">
      <c r="A4" s="93" t="s">
        <v>13</v>
      </c>
      <c r="B4" s="93">
        <f t="shared" ref="B4:H4" si="0">SUM(B5:B12)</f>
        <v>36</v>
      </c>
      <c r="C4" s="93">
        <f t="shared" si="0"/>
        <v>0</v>
      </c>
      <c r="D4" s="93">
        <f t="shared" si="0"/>
        <v>0</v>
      </c>
      <c r="E4" s="93">
        <f t="shared" si="0"/>
        <v>0</v>
      </c>
      <c r="F4" s="93">
        <f t="shared" si="0"/>
        <v>1</v>
      </c>
      <c r="G4" s="93">
        <f t="shared" si="0"/>
        <v>1</v>
      </c>
      <c r="H4" s="93">
        <f t="shared" si="0"/>
        <v>1</v>
      </c>
      <c r="I4" s="93"/>
      <c r="J4" s="93">
        <f>SUM(J5:J12)</f>
        <v>1</v>
      </c>
    </row>
    <row r="5" s="87" customFormat="1" ht="30" customHeight="1" spans="1:10">
      <c r="A5" s="94" t="s">
        <v>14</v>
      </c>
      <c r="B5" s="95"/>
      <c r="C5" s="95"/>
      <c r="D5" s="95"/>
      <c r="E5" s="95"/>
      <c r="F5" s="95"/>
      <c r="G5" s="95"/>
      <c r="H5" s="95"/>
      <c r="I5" s="95"/>
      <c r="J5" s="95"/>
    </row>
    <row r="6" s="88" customFormat="1" ht="30" customHeight="1" spans="1:10">
      <c r="A6" s="94" t="s">
        <v>15</v>
      </c>
      <c r="B6" s="95"/>
      <c r="C6" s="95"/>
      <c r="D6" s="95"/>
      <c r="E6" s="95"/>
      <c r="F6" s="95"/>
      <c r="G6" s="95"/>
      <c r="H6" s="95"/>
      <c r="I6" s="95"/>
      <c r="J6" s="95"/>
    </row>
    <row r="7" s="88" customFormat="1" ht="30" customHeight="1" spans="1:10">
      <c r="A7" s="94" t="s">
        <v>16</v>
      </c>
      <c r="B7" s="95">
        <f>SUM(C7:J7)</f>
        <v>36</v>
      </c>
      <c r="C7" s="95">
        <v>0</v>
      </c>
      <c r="D7" s="95">
        <v>0</v>
      </c>
      <c r="E7" s="95">
        <v>0</v>
      </c>
      <c r="F7" s="95">
        <v>1</v>
      </c>
      <c r="G7" s="95">
        <v>1</v>
      </c>
      <c r="H7" s="95">
        <v>1</v>
      </c>
      <c r="I7" s="95">
        <v>32</v>
      </c>
      <c r="J7" s="95">
        <v>1</v>
      </c>
    </row>
    <row r="8" s="88" customFormat="1" ht="30" customHeight="1" spans="1:10">
      <c r="A8" s="94" t="s">
        <v>17</v>
      </c>
      <c r="B8" s="95"/>
      <c r="C8" s="95"/>
      <c r="D8" s="95"/>
      <c r="E8" s="95"/>
      <c r="F8" s="95"/>
      <c r="G8" s="95"/>
      <c r="H8" s="95"/>
      <c r="I8" s="95"/>
      <c r="J8" s="95"/>
    </row>
    <row r="9" s="88" customFormat="1" ht="30" customHeight="1" spans="1:10">
      <c r="A9" s="94" t="s">
        <v>18</v>
      </c>
      <c r="B9" s="95"/>
      <c r="C9" s="95"/>
      <c r="D9" s="95"/>
      <c r="E9" s="95"/>
      <c r="F9" s="95"/>
      <c r="G9" s="95"/>
      <c r="H9" s="95"/>
      <c r="I9" s="95"/>
      <c r="J9" s="95"/>
    </row>
    <row r="10" s="88" customFormat="1" ht="30" customHeight="1" spans="1:10">
      <c r="A10" s="94" t="s">
        <v>19</v>
      </c>
      <c r="B10" s="95"/>
      <c r="C10" s="95"/>
      <c r="D10" s="95"/>
      <c r="E10" s="95"/>
      <c r="F10" s="95"/>
      <c r="G10" s="95"/>
      <c r="H10" s="95"/>
      <c r="I10" s="95"/>
      <c r="J10" s="95"/>
    </row>
    <row r="11" s="88" customFormat="1" ht="30" customHeight="1" spans="1:10">
      <c r="A11" s="94" t="s">
        <v>20</v>
      </c>
      <c r="B11" s="95"/>
      <c r="C11" s="95"/>
      <c r="D11" s="95"/>
      <c r="E11" s="95"/>
      <c r="F11" s="95"/>
      <c r="G11" s="95"/>
      <c r="H11" s="95"/>
      <c r="I11" s="95"/>
      <c r="J11" s="95"/>
    </row>
    <row r="12" s="88" customFormat="1" ht="30" customHeight="1" spans="1:10">
      <c r="A12" s="94" t="s">
        <v>21</v>
      </c>
      <c r="B12" s="95"/>
      <c r="C12" s="95"/>
      <c r="D12" s="95"/>
      <c r="E12" s="95"/>
      <c r="F12" s="95"/>
      <c r="G12" s="95"/>
      <c r="H12" s="95"/>
      <c r="I12" s="95"/>
      <c r="J12" s="95"/>
    </row>
  </sheetData>
  <mergeCells count="3">
    <mergeCell ref="A1:J1"/>
    <mergeCell ref="A2:B2"/>
    <mergeCell ref="H2:J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D13"/>
  <sheetViews>
    <sheetView zoomScale="90" zoomScaleNormal="90" workbookViewId="0">
      <selection activeCell="BA7" sqref="BA7:BB7"/>
    </sheetView>
  </sheetViews>
  <sheetFormatPr defaultColWidth="9" defaultRowHeight="13.5"/>
  <cols>
    <col min="1" max="1" width="9" style="58"/>
    <col min="2" max="2" width="10.775" style="58" customWidth="1"/>
    <col min="3" max="3" width="8.775" style="58" customWidth="1"/>
    <col min="4" max="4" width="9.66666666666667" style="59" customWidth="1"/>
    <col min="5" max="5" width="8.775" style="60" customWidth="1"/>
    <col min="6" max="6" width="8.775" style="61" customWidth="1"/>
    <col min="7" max="7" width="8.775" style="62" customWidth="1"/>
    <col min="8" max="8" width="8.775" style="60" customWidth="1"/>
    <col min="9" max="9" width="8.775" style="61" customWidth="1"/>
    <col min="10" max="10" width="8.775" style="62" customWidth="1"/>
    <col min="11" max="11" width="8.775" style="60" customWidth="1"/>
    <col min="12" max="12" width="8.775" style="61" customWidth="1"/>
    <col min="13" max="13" width="8.775" style="62" customWidth="1"/>
    <col min="14" max="14" width="8.775" style="60" customWidth="1"/>
    <col min="15" max="15" width="8.775" style="61" customWidth="1"/>
    <col min="16" max="16" width="8.775" style="62" customWidth="1"/>
    <col min="17" max="17" width="8.775" style="60" customWidth="1"/>
    <col min="18" max="18" width="8.775" style="61" customWidth="1"/>
    <col min="19" max="19" width="8.775" style="62" customWidth="1"/>
    <col min="20" max="20" width="8.775" style="60" customWidth="1"/>
    <col min="21" max="21" width="8.775" style="61" customWidth="1"/>
    <col min="22" max="22" width="8.775" style="62" customWidth="1"/>
    <col min="23" max="23" width="8.88333333333333" style="58" customWidth="1"/>
    <col min="24" max="24" width="11.1333333333333" style="59" customWidth="1"/>
    <col min="25" max="25" width="8.775" style="60" customWidth="1"/>
    <col min="26" max="26" width="9.38333333333333" style="61" customWidth="1"/>
    <col min="27" max="27" width="8.775" style="62" customWidth="1"/>
    <col min="28" max="28" width="8.775" style="60" customWidth="1"/>
    <col min="29" max="29" width="9.55833333333333" style="61" customWidth="1"/>
    <col min="30" max="30" width="8.775" style="62" customWidth="1"/>
    <col min="31" max="31" width="8.775" style="60" customWidth="1"/>
    <col min="32" max="32" width="8.775" style="61" customWidth="1"/>
    <col min="33" max="33" width="8.775" style="62" customWidth="1"/>
    <col min="34" max="34" width="8.775" style="60" customWidth="1"/>
    <col min="35" max="35" width="8.775" style="61" customWidth="1"/>
    <col min="36" max="36" width="8.775" style="62" customWidth="1"/>
    <col min="37" max="37" width="8.775" style="60" customWidth="1"/>
    <col min="38" max="38" width="8.775" style="61" customWidth="1"/>
    <col min="39" max="39" width="8.775" style="62" customWidth="1"/>
    <col min="40" max="41" width="8.775" style="61" customWidth="1"/>
    <col min="42" max="42" width="8.775" style="62" customWidth="1"/>
    <col min="43" max="44" width="8.775" style="61" customWidth="1"/>
    <col min="45" max="45" width="8.775" style="62" customWidth="1"/>
    <col min="46" max="47" width="8.775" style="61" customWidth="1"/>
    <col min="48" max="48" width="8.775" style="62" customWidth="1"/>
    <col min="49" max="50" width="8.775" style="61" customWidth="1"/>
    <col min="51" max="51" width="8.775" style="62" customWidth="1"/>
    <col min="52" max="53" width="8.775" style="61" customWidth="1"/>
    <col min="54" max="54" width="8.775" style="62" customWidth="1"/>
    <col min="55" max="55" width="8.14166666666667" style="58" customWidth="1"/>
    <col min="56" max="254" width="8.88333333333333" style="58"/>
    <col min="255" max="16384" width="9" style="58"/>
  </cols>
  <sheetData>
    <row r="1" s="55" customFormat="1" ht="53" customHeight="1" spans="1:54">
      <c r="A1" s="63" t="s">
        <v>22</v>
      </c>
      <c r="B1" s="63"/>
      <c r="C1" s="63"/>
      <c r="D1" s="63"/>
      <c r="E1" s="63"/>
      <c r="F1" s="63"/>
      <c r="G1" s="63"/>
      <c r="H1" s="63"/>
      <c r="I1" s="63"/>
      <c r="J1" s="63"/>
      <c r="K1" s="63"/>
      <c r="L1" s="63"/>
      <c r="M1" s="63"/>
      <c r="N1" s="63"/>
      <c r="O1" s="63"/>
      <c r="P1" s="63"/>
      <c r="Q1" s="63"/>
      <c r="R1" s="63"/>
      <c r="S1" s="63"/>
      <c r="T1" s="63"/>
      <c r="U1" s="63"/>
      <c r="V1" s="63"/>
      <c r="W1" s="63"/>
      <c r="X1" s="63"/>
      <c r="Y1" s="63"/>
      <c r="Z1" s="79"/>
      <c r="AA1" s="80"/>
      <c r="AB1" s="63"/>
      <c r="AC1" s="79"/>
      <c r="AD1" s="80"/>
      <c r="AE1" s="63"/>
      <c r="AF1" s="79"/>
      <c r="AG1" s="80"/>
      <c r="AH1" s="63"/>
      <c r="AI1" s="79"/>
      <c r="AJ1" s="80"/>
      <c r="AK1" s="63"/>
      <c r="AL1" s="79"/>
      <c r="AM1" s="80"/>
      <c r="AN1" s="79"/>
      <c r="AO1" s="79"/>
      <c r="AP1" s="80"/>
      <c r="AQ1" s="79"/>
      <c r="AR1" s="79"/>
      <c r="AS1" s="80"/>
      <c r="AT1" s="79"/>
      <c r="AU1" s="79"/>
      <c r="AV1" s="80"/>
      <c r="AW1" s="79"/>
      <c r="AX1" s="79"/>
      <c r="AY1" s="80"/>
      <c r="AZ1" s="79"/>
      <c r="BA1" s="79"/>
      <c r="BB1" s="80"/>
    </row>
    <row r="2" s="2" customFormat="1" ht="46" customHeight="1" spans="1:54">
      <c r="A2" s="2" t="s">
        <v>23</v>
      </c>
      <c r="I2" s="72"/>
      <c r="J2" s="73"/>
      <c r="L2" s="74"/>
      <c r="M2" s="75"/>
      <c r="O2" s="74"/>
      <c r="P2" s="75"/>
      <c r="R2" s="74"/>
      <c r="S2" s="75"/>
      <c r="Y2" s="72"/>
      <c r="Z2" s="72"/>
      <c r="AA2" s="73"/>
      <c r="AB2" s="13"/>
      <c r="AC2" s="72"/>
      <c r="AD2" s="73"/>
      <c r="AF2" s="74"/>
      <c r="AG2" s="75"/>
      <c r="AI2" s="74"/>
      <c r="AJ2" s="75"/>
      <c r="AL2" s="74"/>
      <c r="AM2" s="75"/>
      <c r="AN2" s="74"/>
      <c r="AO2" s="74"/>
      <c r="AP2" s="75"/>
      <c r="AQ2" s="74"/>
      <c r="AR2" s="74"/>
      <c r="AS2" s="75"/>
      <c r="AT2" s="74"/>
      <c r="AU2" s="83" t="s">
        <v>24</v>
      </c>
      <c r="AV2" s="84"/>
      <c r="AW2" s="83"/>
      <c r="AX2" s="83"/>
      <c r="AY2" s="84"/>
      <c r="AZ2" s="83"/>
      <c r="BA2" s="83"/>
      <c r="BB2" s="84"/>
    </row>
    <row r="3" s="56" customFormat="1" ht="35" customHeight="1" spans="1:54">
      <c r="A3" s="17"/>
      <c r="B3" s="17" t="s">
        <v>3</v>
      </c>
      <c r="C3" s="17" t="s">
        <v>25</v>
      </c>
      <c r="D3" s="64" t="s">
        <v>26</v>
      </c>
      <c r="E3" s="17" t="s">
        <v>27</v>
      </c>
      <c r="F3" s="64"/>
      <c r="G3" s="65"/>
      <c r="H3" s="17"/>
      <c r="I3" s="64"/>
      <c r="J3" s="65"/>
      <c r="K3" s="17"/>
      <c r="L3" s="64"/>
      <c r="M3" s="65"/>
      <c r="N3" s="17"/>
      <c r="O3" s="64"/>
      <c r="P3" s="65"/>
      <c r="Q3" s="17"/>
      <c r="R3" s="64"/>
      <c r="S3" s="65"/>
      <c r="T3" s="17"/>
      <c r="U3" s="64"/>
      <c r="V3" s="65"/>
      <c r="W3" s="76" t="s">
        <v>28</v>
      </c>
      <c r="X3" s="77" t="s">
        <v>29</v>
      </c>
      <c r="Y3" s="17" t="s">
        <v>30</v>
      </c>
      <c r="Z3" s="64"/>
      <c r="AA3" s="65"/>
      <c r="AB3" s="17"/>
      <c r="AC3" s="64"/>
      <c r="AD3" s="65"/>
      <c r="AE3" s="17"/>
      <c r="AF3" s="64"/>
      <c r="AG3" s="65"/>
      <c r="AH3" s="17"/>
      <c r="AI3" s="64"/>
      <c r="AJ3" s="65"/>
      <c r="AK3" s="17"/>
      <c r="AL3" s="64"/>
      <c r="AM3" s="65"/>
      <c r="AN3" s="64"/>
      <c r="AO3" s="64"/>
      <c r="AP3" s="65"/>
      <c r="AQ3" s="64"/>
      <c r="AR3" s="64"/>
      <c r="AS3" s="65"/>
      <c r="AT3" s="64"/>
      <c r="AU3" s="64"/>
      <c r="AV3" s="65"/>
      <c r="AW3" s="64"/>
      <c r="AX3" s="64"/>
      <c r="AY3" s="65"/>
      <c r="AZ3" s="64"/>
      <c r="BA3" s="64"/>
      <c r="BB3" s="65"/>
    </row>
    <row r="4" s="56" customFormat="1" ht="77" customHeight="1" spans="1:56">
      <c r="A4" s="17"/>
      <c r="B4" s="17"/>
      <c r="C4" s="17"/>
      <c r="D4" s="64"/>
      <c r="E4" s="66" t="s">
        <v>31</v>
      </c>
      <c r="F4" s="64" t="s">
        <v>32</v>
      </c>
      <c r="G4" s="65" t="s">
        <v>33</v>
      </c>
      <c r="H4" s="66" t="s">
        <v>34</v>
      </c>
      <c r="I4" s="64" t="s">
        <v>32</v>
      </c>
      <c r="J4" s="65" t="s">
        <v>33</v>
      </c>
      <c r="K4" s="66" t="s">
        <v>35</v>
      </c>
      <c r="L4" s="64" t="s">
        <v>32</v>
      </c>
      <c r="M4" s="65" t="s">
        <v>33</v>
      </c>
      <c r="N4" s="66" t="s">
        <v>36</v>
      </c>
      <c r="O4" s="64" t="s">
        <v>32</v>
      </c>
      <c r="P4" s="65" t="s">
        <v>33</v>
      </c>
      <c r="Q4" s="66" t="s">
        <v>37</v>
      </c>
      <c r="R4" s="64" t="s">
        <v>32</v>
      </c>
      <c r="S4" s="65" t="s">
        <v>33</v>
      </c>
      <c r="T4" s="66" t="s">
        <v>38</v>
      </c>
      <c r="U4" s="64" t="s">
        <v>32</v>
      </c>
      <c r="V4" s="65" t="s">
        <v>33</v>
      </c>
      <c r="W4" s="76"/>
      <c r="X4" s="77"/>
      <c r="Y4" s="66" t="s">
        <v>39</v>
      </c>
      <c r="Z4" s="64" t="s">
        <v>32</v>
      </c>
      <c r="AA4" s="65" t="s">
        <v>33</v>
      </c>
      <c r="AB4" s="66" t="s">
        <v>40</v>
      </c>
      <c r="AC4" s="64" t="s">
        <v>32</v>
      </c>
      <c r="AD4" s="65" t="s">
        <v>33</v>
      </c>
      <c r="AE4" s="66" t="s">
        <v>41</v>
      </c>
      <c r="AF4" s="64" t="s">
        <v>32</v>
      </c>
      <c r="AG4" s="65" t="s">
        <v>33</v>
      </c>
      <c r="AH4" s="66" t="s">
        <v>42</v>
      </c>
      <c r="AI4" s="64" t="s">
        <v>32</v>
      </c>
      <c r="AJ4" s="65" t="s">
        <v>33</v>
      </c>
      <c r="AK4" s="66" t="s">
        <v>43</v>
      </c>
      <c r="AL4" s="64" t="s">
        <v>32</v>
      </c>
      <c r="AM4" s="65" t="s">
        <v>33</v>
      </c>
      <c r="AN4" s="81" t="s">
        <v>44</v>
      </c>
      <c r="AO4" s="64" t="s">
        <v>32</v>
      </c>
      <c r="AP4" s="65" t="s">
        <v>33</v>
      </c>
      <c r="AQ4" s="81" t="s">
        <v>45</v>
      </c>
      <c r="AR4" s="64" t="s">
        <v>32</v>
      </c>
      <c r="AS4" s="65" t="s">
        <v>33</v>
      </c>
      <c r="AT4" s="81" t="s">
        <v>46</v>
      </c>
      <c r="AU4" s="64" t="s">
        <v>32</v>
      </c>
      <c r="AV4" s="65" t="s">
        <v>33</v>
      </c>
      <c r="AW4" s="81" t="s">
        <v>47</v>
      </c>
      <c r="AX4" s="64" t="s">
        <v>32</v>
      </c>
      <c r="AY4" s="65" t="s">
        <v>33</v>
      </c>
      <c r="AZ4" s="81" t="s">
        <v>48</v>
      </c>
      <c r="BA4" s="64" t="s">
        <v>32</v>
      </c>
      <c r="BB4" s="65" t="s">
        <v>33</v>
      </c>
      <c r="BC4" s="56" t="s">
        <v>49</v>
      </c>
      <c r="BD4" s="56" t="s">
        <v>4</v>
      </c>
    </row>
    <row r="5" s="56" customFormat="1" ht="30" customHeight="1" spans="1:56">
      <c r="A5" s="67" t="s">
        <v>50</v>
      </c>
      <c r="B5" s="68"/>
      <c r="C5" s="17">
        <f t="shared" ref="C5:Z5" si="0">SUM(C6:C13)</f>
        <v>300</v>
      </c>
      <c r="D5" s="17">
        <f t="shared" si="0"/>
        <v>420935</v>
      </c>
      <c r="E5" s="17">
        <f t="shared" si="0"/>
        <v>44</v>
      </c>
      <c r="F5" s="17">
        <f t="shared" si="0"/>
        <v>98061</v>
      </c>
      <c r="G5" s="17">
        <f t="shared" si="0"/>
        <v>0.771101674923331</v>
      </c>
      <c r="H5" s="17">
        <f t="shared" si="0"/>
        <v>4</v>
      </c>
      <c r="I5" s="17">
        <f t="shared" si="0"/>
        <v>10727</v>
      </c>
      <c r="J5" s="17">
        <f t="shared" si="0"/>
        <v>0.0843516552646064</v>
      </c>
      <c r="K5" s="17">
        <f t="shared" si="0"/>
        <v>9</v>
      </c>
      <c r="L5" s="17">
        <f t="shared" si="0"/>
        <v>12602</v>
      </c>
      <c r="M5" s="17">
        <f t="shared" si="0"/>
        <v>0.0990956986710702</v>
      </c>
      <c r="N5" s="17">
        <f t="shared" si="0"/>
        <v>1</v>
      </c>
      <c r="O5" s="17">
        <f t="shared" si="0"/>
        <v>700</v>
      </c>
      <c r="P5" s="17">
        <f t="shared" si="0"/>
        <v>0.00550444287174648</v>
      </c>
      <c r="Q5" s="17">
        <f t="shared" si="0"/>
        <v>1</v>
      </c>
      <c r="R5" s="17">
        <f t="shared" si="0"/>
        <v>4200</v>
      </c>
      <c r="S5" s="17">
        <f t="shared" si="0"/>
        <v>0.0330266572304789</v>
      </c>
      <c r="T5" s="17">
        <f t="shared" si="0"/>
        <v>2</v>
      </c>
      <c r="U5" s="17">
        <f t="shared" si="0"/>
        <v>880</v>
      </c>
      <c r="V5" s="17">
        <f t="shared" si="0"/>
        <v>0.006919871038767</v>
      </c>
      <c r="W5" s="17">
        <f t="shared" si="0"/>
        <v>0</v>
      </c>
      <c r="X5" s="17">
        <f t="shared" si="0"/>
        <v>0</v>
      </c>
      <c r="Y5" s="17"/>
      <c r="Z5" s="64"/>
      <c r="AA5" s="65"/>
      <c r="AB5" s="17"/>
      <c r="AC5" s="64"/>
      <c r="AD5" s="65"/>
      <c r="AE5" s="17"/>
      <c r="AF5" s="64"/>
      <c r="AG5" s="65"/>
      <c r="AH5" s="17"/>
      <c r="AI5" s="64"/>
      <c r="AJ5" s="65"/>
      <c r="AK5" s="17"/>
      <c r="AL5" s="64"/>
      <c r="AM5" s="65"/>
      <c r="AN5" s="64"/>
      <c r="AO5" s="64"/>
      <c r="AP5" s="65"/>
      <c r="AQ5" s="64"/>
      <c r="AR5" s="64"/>
      <c r="AS5" s="65"/>
      <c r="AT5" s="64"/>
      <c r="AU5" s="64"/>
      <c r="AV5" s="65"/>
      <c r="AW5" s="64"/>
      <c r="AX5" s="64"/>
      <c r="AY5" s="65"/>
      <c r="AZ5" s="64"/>
      <c r="BA5" s="64"/>
      <c r="BB5" s="65"/>
      <c r="BC5" s="64">
        <f t="shared" ref="AZ5:BD5" si="1">SUM(BC6:BC13)</f>
        <v>9</v>
      </c>
      <c r="BD5" s="64">
        <f t="shared" si="1"/>
        <v>294</v>
      </c>
    </row>
    <row r="6" s="56" customFormat="1" ht="30" customHeight="1" spans="1:56">
      <c r="A6" s="66">
        <v>1</v>
      </c>
      <c r="B6" s="66" t="s">
        <v>14</v>
      </c>
      <c r="C6" s="66">
        <v>34</v>
      </c>
      <c r="D6" s="64">
        <v>51020</v>
      </c>
      <c r="E6" s="66"/>
      <c r="F6" s="64"/>
      <c r="G6" s="65"/>
      <c r="H6" s="66"/>
      <c r="I6" s="64"/>
      <c r="J6" s="65"/>
      <c r="K6" s="66"/>
      <c r="L6" s="64"/>
      <c r="M6" s="65"/>
      <c r="N6" s="66"/>
      <c r="O6" s="64"/>
      <c r="P6" s="65"/>
      <c r="Q6" s="66"/>
      <c r="R6" s="64"/>
      <c r="S6" s="65"/>
      <c r="T6" s="66"/>
      <c r="U6" s="64"/>
      <c r="V6" s="65"/>
      <c r="W6" s="17"/>
      <c r="X6" s="64"/>
      <c r="Y6" s="66"/>
      <c r="Z6" s="64"/>
      <c r="AA6" s="65"/>
      <c r="AB6" s="66"/>
      <c r="AC6" s="64"/>
      <c r="AD6" s="65"/>
      <c r="AE6" s="66"/>
      <c r="AF6" s="64"/>
      <c r="AG6" s="65"/>
      <c r="AH6" s="66"/>
      <c r="AI6" s="64"/>
      <c r="AJ6" s="65"/>
      <c r="AK6" s="66"/>
      <c r="AL6" s="64"/>
      <c r="AM6" s="65"/>
      <c r="AN6" s="81"/>
      <c r="AO6" s="64"/>
      <c r="AP6" s="65"/>
      <c r="AQ6" s="81"/>
      <c r="AR6" s="64"/>
      <c r="AS6" s="65"/>
      <c r="AT6" s="81"/>
      <c r="AU6" s="64"/>
      <c r="AV6" s="65"/>
      <c r="AW6" s="81"/>
      <c r="AX6" s="64"/>
      <c r="AY6" s="65"/>
      <c r="AZ6" s="81"/>
      <c r="BA6" s="64"/>
      <c r="BB6" s="65"/>
      <c r="BC6" s="56">
        <v>1</v>
      </c>
      <c r="BD6" s="56">
        <v>35</v>
      </c>
    </row>
    <row r="7" s="56" customFormat="1" ht="30" customHeight="1" spans="1:56">
      <c r="A7" s="66">
        <v>2</v>
      </c>
      <c r="B7" s="66" t="s">
        <v>15</v>
      </c>
      <c r="C7" s="66">
        <f>E7+H7+K7+N7+Q7+T7</f>
        <v>61</v>
      </c>
      <c r="D7" s="64">
        <f>F7+I7+L7+O7+R7+U7</f>
        <v>127170</v>
      </c>
      <c r="E7" s="66">
        <f>COUNTIF(墨玉县!D:D,"产业发展类")</f>
        <v>44</v>
      </c>
      <c r="F7" s="64">
        <f>SUMIFS(墨玉县!K:K,墨玉县!D:D,"产业发展类")</f>
        <v>98061</v>
      </c>
      <c r="G7" s="65">
        <f>F7/$D$7</f>
        <v>0.771101674923331</v>
      </c>
      <c r="H7" s="66">
        <f>COUNTIF(墨玉县!D:D,"就业类")</f>
        <v>4</v>
      </c>
      <c r="I7" s="64">
        <f>SUMIFS(墨玉县!K:K,墨玉县!D:D,"就业类")</f>
        <v>10727</v>
      </c>
      <c r="J7" s="65">
        <f>I7/$D$7</f>
        <v>0.0843516552646064</v>
      </c>
      <c r="K7" s="66">
        <f>COUNTIF(墨玉县!D:D,"乡村建设类")</f>
        <v>9</v>
      </c>
      <c r="L7" s="64">
        <f>SUMIFS(墨玉县!K:K,墨玉县!D:D,"乡村建设类")</f>
        <v>12602</v>
      </c>
      <c r="M7" s="65">
        <f>L7/$D$7</f>
        <v>0.0990956986710702</v>
      </c>
      <c r="N7" s="66">
        <f>COUNTIF(墨玉县!D:D,"易地搬迁后扶类")</f>
        <v>1</v>
      </c>
      <c r="O7" s="64">
        <f>SUMIFS(墨玉县!K:K,墨玉县!D:D,"易地搬迁后扶类")</f>
        <v>700</v>
      </c>
      <c r="P7" s="65">
        <f>O7/$D$7</f>
        <v>0.00550444287174648</v>
      </c>
      <c r="Q7" s="66">
        <f>COUNTIF(墨玉县!D:D,"巩固拓展脱贫攻坚成果类")</f>
        <v>1</v>
      </c>
      <c r="R7" s="64">
        <f>SUMIFS(墨玉县!K:K,墨玉县!D:D,"巩固拓展脱贫攻坚成果类")</f>
        <v>4200</v>
      </c>
      <c r="S7" s="65">
        <f>R7/$D$7</f>
        <v>0.0330266572304789</v>
      </c>
      <c r="T7" s="66">
        <f>COUNTIF(墨玉县!D:D,"其他类")</f>
        <v>2</v>
      </c>
      <c r="U7" s="64">
        <f>SUMIFS(墨玉县!K:K,墨玉县!D:D,"其他类")</f>
        <v>880</v>
      </c>
      <c r="V7" s="65">
        <f>U7/$D$7</f>
        <v>0.006919871038767</v>
      </c>
      <c r="W7" s="17">
        <v>0</v>
      </c>
      <c r="X7" s="64">
        <v>0</v>
      </c>
      <c r="Y7" s="66">
        <f>COUNTIFS(墨玉县!$Q:$Q,Y4)</f>
        <v>0</v>
      </c>
      <c r="Z7" s="64">
        <f>SUMIFS(墨玉县!$K:$K,墨玉县!$Q:$Q,Y4)</f>
        <v>0</v>
      </c>
      <c r="AA7" s="65">
        <f>Z7/$D$7</f>
        <v>0</v>
      </c>
      <c r="AB7" s="66">
        <f>COUNTIFS(墨玉县!$Q:$Q,AB4)</f>
        <v>0</v>
      </c>
      <c r="AC7" s="64">
        <f>SUMIFS(墨玉县!$K:$K,墨玉县!$Q:$Q,AB4)</f>
        <v>0</v>
      </c>
      <c r="AD7" s="65">
        <f>AC7/$D$7</f>
        <v>0</v>
      </c>
      <c r="AE7" s="66">
        <f>COUNTIFS(墨玉县!$Q:$Q,AE4)</f>
        <v>0</v>
      </c>
      <c r="AF7" s="64">
        <f>SUMIFS(墨玉县!$K:$K,墨玉县!$Q:$Q,AE4)</f>
        <v>0</v>
      </c>
      <c r="AG7" s="65">
        <f>AF7/$D$7</f>
        <v>0</v>
      </c>
      <c r="AH7" s="66">
        <f>COUNTIFS(墨玉县!$Q:$Q,AH4)</f>
        <v>0</v>
      </c>
      <c r="AI7" s="64">
        <f>SUMIFS(墨玉县!$K:$K,墨玉县!$Q:$Q,AH4)</f>
        <v>0</v>
      </c>
      <c r="AJ7" s="65">
        <f>AI7/$D$7</f>
        <v>0</v>
      </c>
      <c r="AK7" s="66">
        <f>COUNTIFS(墨玉县!$Q:$Q,AK4)</f>
        <v>0</v>
      </c>
      <c r="AL7" s="64">
        <f>SUMIFS(墨玉县!$K:$K,墨玉县!$Q:$Q,AK4)</f>
        <v>0</v>
      </c>
      <c r="AM7" s="65">
        <f>AL7/$D$7</f>
        <v>0</v>
      </c>
      <c r="AN7" s="66">
        <f>COUNTIFS(墨玉县!$Q:$Q,AN4)</f>
        <v>0</v>
      </c>
      <c r="AO7" s="64">
        <f>SUMIFS(墨玉县!$K:$K,墨玉县!$Q:$Q,AN4)</f>
        <v>0</v>
      </c>
      <c r="AP7" s="65">
        <f>AO7/$D$7</f>
        <v>0</v>
      </c>
      <c r="AQ7" s="66">
        <f>COUNTIFS(墨玉县!$Q:$Q,AQ4)</f>
        <v>0</v>
      </c>
      <c r="AR7" s="64">
        <f>SUMIFS(墨玉县!$K:$K,墨玉县!$Q:$Q,AQ4)</f>
        <v>0</v>
      </c>
      <c r="AS7" s="65">
        <f>AR7/$D$7</f>
        <v>0</v>
      </c>
      <c r="AT7" s="66">
        <f>COUNTIFS(墨玉县!$Q:$Q,AT4)</f>
        <v>0</v>
      </c>
      <c r="AU7" s="64">
        <f>SUMIFS(墨玉县!$K:$K,墨玉县!$Q:$Q,AT4)</f>
        <v>0</v>
      </c>
      <c r="AV7" s="65">
        <f>AU7/$D$7</f>
        <v>0</v>
      </c>
      <c r="AW7" s="66">
        <f>COUNTIFS(墨玉县!$Q:$Q,AW4)</f>
        <v>0</v>
      </c>
      <c r="AX7" s="64">
        <f>SUMIFS(墨玉县!$K:$K,墨玉县!$Q:$Q,AW4)</f>
        <v>0</v>
      </c>
      <c r="AY7" s="65">
        <f>AX7/$D$7</f>
        <v>0</v>
      </c>
      <c r="AZ7" s="66">
        <f>COUNTIFS(墨玉县!$Q:$Q,AZ4)</f>
        <v>0</v>
      </c>
      <c r="BA7" s="64">
        <f>SUMIFS(墨玉县!$K:$K,墨玉县!$Q:$Q,AZ4)</f>
        <v>0</v>
      </c>
      <c r="BB7" s="65">
        <f>BA7/$D$7</f>
        <v>0</v>
      </c>
      <c r="BC7" s="56">
        <v>6</v>
      </c>
      <c r="BD7" s="56">
        <v>52</v>
      </c>
    </row>
    <row r="8" s="56" customFormat="1" ht="30" customHeight="1" spans="1:56">
      <c r="A8" s="66">
        <v>3</v>
      </c>
      <c r="B8" s="66" t="s">
        <v>16</v>
      </c>
      <c r="C8" s="66">
        <v>38</v>
      </c>
      <c r="D8" s="64">
        <v>60735</v>
      </c>
      <c r="E8" s="66"/>
      <c r="F8" s="64"/>
      <c r="G8" s="65"/>
      <c r="H8" s="66"/>
      <c r="I8" s="64"/>
      <c r="J8" s="65"/>
      <c r="K8" s="66"/>
      <c r="L8" s="64"/>
      <c r="M8" s="65"/>
      <c r="N8" s="66"/>
      <c r="O8" s="64"/>
      <c r="P8" s="65"/>
      <c r="Q8" s="66"/>
      <c r="R8" s="64"/>
      <c r="S8" s="65"/>
      <c r="T8" s="66"/>
      <c r="U8" s="64"/>
      <c r="V8" s="65"/>
      <c r="W8" s="17"/>
      <c r="X8" s="64"/>
      <c r="Y8" s="66"/>
      <c r="Z8" s="64"/>
      <c r="AA8" s="65"/>
      <c r="AB8" s="66"/>
      <c r="AC8" s="64"/>
      <c r="AD8" s="65"/>
      <c r="AE8" s="66"/>
      <c r="AF8" s="64"/>
      <c r="AG8" s="65"/>
      <c r="AH8" s="66"/>
      <c r="AI8" s="64"/>
      <c r="AJ8" s="65"/>
      <c r="AK8" s="66"/>
      <c r="AL8" s="64"/>
      <c r="AM8" s="65"/>
      <c r="AN8" s="81"/>
      <c r="AO8" s="64"/>
      <c r="AP8" s="65"/>
      <c r="AQ8" s="81"/>
      <c r="AR8" s="64"/>
      <c r="AS8" s="65"/>
      <c r="AT8" s="81"/>
      <c r="AU8" s="64"/>
      <c r="AV8" s="65"/>
      <c r="AW8" s="81"/>
      <c r="AX8" s="64"/>
      <c r="AY8" s="65"/>
      <c r="AZ8" s="81"/>
      <c r="BA8" s="64"/>
      <c r="BB8" s="65"/>
      <c r="BC8" s="56">
        <v>0</v>
      </c>
      <c r="BD8" s="56">
        <v>38</v>
      </c>
    </row>
    <row r="9" s="56" customFormat="1" ht="30" customHeight="1" spans="1:56">
      <c r="A9" s="66">
        <v>4</v>
      </c>
      <c r="B9" s="66" t="s">
        <v>17</v>
      </c>
      <c r="C9" s="66">
        <v>33</v>
      </c>
      <c r="D9" s="64">
        <v>51976</v>
      </c>
      <c r="E9" s="66"/>
      <c r="F9" s="64"/>
      <c r="G9" s="65"/>
      <c r="H9" s="66"/>
      <c r="I9" s="64"/>
      <c r="J9" s="65"/>
      <c r="K9" s="66"/>
      <c r="L9" s="64"/>
      <c r="M9" s="65"/>
      <c r="N9" s="66"/>
      <c r="O9" s="64"/>
      <c r="P9" s="65"/>
      <c r="Q9" s="66"/>
      <c r="R9" s="64"/>
      <c r="S9" s="65"/>
      <c r="T9" s="66"/>
      <c r="U9" s="64"/>
      <c r="V9" s="65"/>
      <c r="W9" s="17"/>
      <c r="X9" s="64"/>
      <c r="Y9" s="66"/>
      <c r="Z9" s="64"/>
      <c r="AA9" s="65"/>
      <c r="AB9" s="66"/>
      <c r="AC9" s="64"/>
      <c r="AD9" s="65"/>
      <c r="AE9" s="66"/>
      <c r="AF9" s="64"/>
      <c r="AG9" s="65"/>
      <c r="AH9" s="66"/>
      <c r="AI9" s="64"/>
      <c r="AJ9" s="65"/>
      <c r="AK9" s="66"/>
      <c r="AL9" s="64"/>
      <c r="AM9" s="65"/>
      <c r="AN9" s="81"/>
      <c r="AO9" s="64"/>
      <c r="AP9" s="65"/>
      <c r="AQ9" s="81"/>
      <c r="AR9" s="64"/>
      <c r="AS9" s="65"/>
      <c r="AT9" s="81"/>
      <c r="AU9" s="64"/>
      <c r="AV9" s="65"/>
      <c r="AW9" s="81"/>
      <c r="AX9" s="64"/>
      <c r="AY9" s="65"/>
      <c r="AZ9" s="81"/>
      <c r="BA9" s="64"/>
      <c r="BB9" s="65"/>
      <c r="BC9" s="56">
        <v>0</v>
      </c>
      <c r="BD9" s="56">
        <v>33</v>
      </c>
    </row>
    <row r="10" s="56" customFormat="1" ht="30" customHeight="1" spans="1:56">
      <c r="A10" s="66">
        <v>5</v>
      </c>
      <c r="B10" s="66" t="s">
        <v>18</v>
      </c>
      <c r="C10" s="66">
        <v>35</v>
      </c>
      <c r="D10" s="64">
        <v>32592</v>
      </c>
      <c r="E10" s="66"/>
      <c r="F10" s="64"/>
      <c r="G10" s="65"/>
      <c r="H10" s="66"/>
      <c r="I10" s="64"/>
      <c r="J10" s="65"/>
      <c r="K10" s="66"/>
      <c r="L10" s="64"/>
      <c r="M10" s="65"/>
      <c r="N10" s="66"/>
      <c r="O10" s="64"/>
      <c r="P10" s="65"/>
      <c r="Q10" s="66"/>
      <c r="R10" s="64"/>
      <c r="S10" s="65"/>
      <c r="T10" s="66"/>
      <c r="U10" s="64"/>
      <c r="V10" s="65"/>
      <c r="W10" s="17"/>
      <c r="X10" s="64"/>
      <c r="Y10" s="66"/>
      <c r="Z10" s="64"/>
      <c r="AA10" s="65"/>
      <c r="AB10" s="66"/>
      <c r="AC10" s="64"/>
      <c r="AD10" s="65"/>
      <c r="AE10" s="66"/>
      <c r="AF10" s="64"/>
      <c r="AG10" s="65"/>
      <c r="AH10" s="66"/>
      <c r="AI10" s="64"/>
      <c r="AJ10" s="65"/>
      <c r="AK10" s="66"/>
      <c r="AL10" s="64"/>
      <c r="AM10" s="65"/>
      <c r="AN10" s="81"/>
      <c r="AO10" s="64"/>
      <c r="AP10" s="65"/>
      <c r="AQ10" s="81"/>
      <c r="AR10" s="64"/>
      <c r="AS10" s="65"/>
      <c r="AT10" s="81"/>
      <c r="AU10" s="64"/>
      <c r="AV10" s="65"/>
      <c r="AW10" s="81"/>
      <c r="AX10" s="64"/>
      <c r="AY10" s="65"/>
      <c r="AZ10" s="81"/>
      <c r="BA10" s="64"/>
      <c r="BB10" s="65"/>
      <c r="BC10" s="56">
        <v>2</v>
      </c>
      <c r="BD10" s="56">
        <v>37</v>
      </c>
    </row>
    <row r="11" s="57" customFormat="1" ht="30" customHeight="1" spans="1:56">
      <c r="A11" s="69">
        <v>6</v>
      </c>
      <c r="B11" s="69" t="s">
        <v>19</v>
      </c>
      <c r="C11" s="66">
        <v>55</v>
      </c>
      <c r="D11" s="64">
        <v>50933</v>
      </c>
      <c r="E11" s="69"/>
      <c r="F11" s="70"/>
      <c r="G11" s="71"/>
      <c r="H11" s="69"/>
      <c r="I11" s="70"/>
      <c r="J11" s="71"/>
      <c r="K11" s="69"/>
      <c r="L11" s="70"/>
      <c r="M11" s="71"/>
      <c r="N11" s="69"/>
      <c r="O11" s="70"/>
      <c r="P11" s="71"/>
      <c r="Q11" s="69"/>
      <c r="R11" s="70"/>
      <c r="S11" s="71"/>
      <c r="T11" s="69"/>
      <c r="U11" s="70"/>
      <c r="V11" s="71"/>
      <c r="W11" s="78"/>
      <c r="X11" s="70"/>
      <c r="Y11" s="66"/>
      <c r="Z11" s="64"/>
      <c r="AA11" s="65"/>
      <c r="AB11" s="69"/>
      <c r="AC11" s="70"/>
      <c r="AD11" s="65"/>
      <c r="AE11" s="69"/>
      <c r="AF11" s="70"/>
      <c r="AG11" s="65"/>
      <c r="AH11" s="69"/>
      <c r="AI11" s="70"/>
      <c r="AJ11" s="65"/>
      <c r="AK11" s="69"/>
      <c r="AL11" s="70"/>
      <c r="AM11" s="65"/>
      <c r="AN11" s="82"/>
      <c r="AO11" s="70"/>
      <c r="AP11" s="65"/>
      <c r="AQ11" s="82"/>
      <c r="AR11" s="70"/>
      <c r="AS11" s="65"/>
      <c r="AT11" s="82"/>
      <c r="AU11" s="70"/>
      <c r="AV11" s="65"/>
      <c r="AW11" s="82"/>
      <c r="AX11" s="70"/>
      <c r="AY11" s="65"/>
      <c r="AZ11" s="82"/>
      <c r="BA11" s="70"/>
      <c r="BB11" s="65"/>
      <c r="BC11" s="57">
        <v>0</v>
      </c>
      <c r="BD11" s="57">
        <v>55</v>
      </c>
    </row>
    <row r="12" s="57" customFormat="1" ht="30" customHeight="1" spans="1:56">
      <c r="A12" s="69">
        <v>7</v>
      </c>
      <c r="B12" s="69" t="s">
        <v>20</v>
      </c>
      <c r="C12" s="69">
        <v>16</v>
      </c>
      <c r="D12" s="70">
        <v>9477</v>
      </c>
      <c r="E12" s="69"/>
      <c r="F12" s="70"/>
      <c r="G12" s="71"/>
      <c r="H12" s="69"/>
      <c r="I12" s="70"/>
      <c r="J12" s="71"/>
      <c r="K12" s="69"/>
      <c r="L12" s="70"/>
      <c r="M12" s="71"/>
      <c r="N12" s="69"/>
      <c r="O12" s="70"/>
      <c r="P12" s="71"/>
      <c r="Q12" s="69"/>
      <c r="R12" s="70"/>
      <c r="S12" s="71"/>
      <c r="T12" s="69"/>
      <c r="U12" s="70"/>
      <c r="V12" s="71"/>
      <c r="W12" s="78"/>
      <c r="X12" s="70"/>
      <c r="Y12" s="66"/>
      <c r="Z12" s="64"/>
      <c r="AA12" s="65"/>
      <c r="AB12" s="69"/>
      <c r="AC12" s="70"/>
      <c r="AD12" s="65"/>
      <c r="AE12" s="69"/>
      <c r="AF12" s="70"/>
      <c r="AG12" s="65"/>
      <c r="AH12" s="69"/>
      <c r="AI12" s="70"/>
      <c r="AJ12" s="65"/>
      <c r="AK12" s="69"/>
      <c r="AL12" s="70"/>
      <c r="AM12" s="65"/>
      <c r="AN12" s="82"/>
      <c r="AO12" s="70"/>
      <c r="AP12" s="65"/>
      <c r="AQ12" s="82"/>
      <c r="AR12" s="70"/>
      <c r="AS12" s="65"/>
      <c r="AT12" s="82"/>
      <c r="AU12" s="70"/>
      <c r="AV12" s="65"/>
      <c r="AW12" s="82"/>
      <c r="AX12" s="70"/>
      <c r="AY12" s="65"/>
      <c r="AZ12" s="82"/>
      <c r="BA12" s="70"/>
      <c r="BB12" s="65"/>
      <c r="BC12" s="57">
        <v>0</v>
      </c>
      <c r="BD12" s="57">
        <v>16</v>
      </c>
    </row>
    <row r="13" s="57" customFormat="1" ht="30" customHeight="1" spans="1:56">
      <c r="A13" s="69">
        <v>8</v>
      </c>
      <c r="B13" s="69" t="s">
        <v>21</v>
      </c>
      <c r="C13" s="69">
        <v>28</v>
      </c>
      <c r="D13" s="70">
        <v>37032</v>
      </c>
      <c r="E13" s="69"/>
      <c r="F13" s="70"/>
      <c r="G13" s="71"/>
      <c r="H13" s="69"/>
      <c r="I13" s="70"/>
      <c r="J13" s="71"/>
      <c r="K13" s="69"/>
      <c r="L13" s="70"/>
      <c r="M13" s="71"/>
      <c r="N13" s="69"/>
      <c r="O13" s="70"/>
      <c r="P13" s="71"/>
      <c r="Q13" s="69"/>
      <c r="R13" s="70"/>
      <c r="S13" s="71"/>
      <c r="T13" s="69"/>
      <c r="U13" s="70"/>
      <c r="V13" s="71"/>
      <c r="W13" s="78"/>
      <c r="X13" s="70"/>
      <c r="Y13" s="66"/>
      <c r="Z13" s="64"/>
      <c r="AA13" s="65"/>
      <c r="AB13" s="69"/>
      <c r="AC13" s="70"/>
      <c r="AD13" s="65"/>
      <c r="AE13" s="69"/>
      <c r="AF13" s="70"/>
      <c r="AG13" s="65"/>
      <c r="AH13" s="69"/>
      <c r="AI13" s="70"/>
      <c r="AJ13" s="65"/>
      <c r="AK13" s="69"/>
      <c r="AL13" s="70"/>
      <c r="AM13" s="65"/>
      <c r="AN13" s="82"/>
      <c r="AO13" s="70"/>
      <c r="AP13" s="65"/>
      <c r="AQ13" s="82"/>
      <c r="AR13" s="70"/>
      <c r="AS13" s="65"/>
      <c r="AT13" s="82"/>
      <c r="AU13" s="70"/>
      <c r="AV13" s="65"/>
      <c r="AW13" s="82"/>
      <c r="AX13" s="70"/>
      <c r="AY13" s="65"/>
      <c r="AZ13" s="82"/>
      <c r="BA13" s="70"/>
      <c r="BB13" s="65"/>
      <c r="BC13" s="57">
        <v>0</v>
      </c>
      <c r="BD13" s="57">
        <v>28</v>
      </c>
    </row>
  </sheetData>
  <mergeCells count="12">
    <mergeCell ref="A1:BB1"/>
    <mergeCell ref="A2:H2"/>
    <mergeCell ref="AU2:BB2"/>
    <mergeCell ref="E3:V3"/>
    <mergeCell ref="Y3:BB3"/>
    <mergeCell ref="A5:B5"/>
    <mergeCell ref="A3:A4"/>
    <mergeCell ref="B3:B4"/>
    <mergeCell ref="C3:C4"/>
    <mergeCell ref="D3:D4"/>
    <mergeCell ref="W3:W4"/>
    <mergeCell ref="X3:X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Q68"/>
  <sheetViews>
    <sheetView showZeros="0" tabSelected="1" view="pageBreakPreview" zoomScale="70" zoomScaleNormal="80" zoomScaleSheetLayoutView="70" topLeftCell="F1" workbookViewId="0">
      <selection activeCell="Q6" sqref="Q6"/>
    </sheetView>
  </sheetViews>
  <sheetFormatPr defaultColWidth="9" defaultRowHeight="15"/>
  <cols>
    <col min="1" max="1" width="3.775" style="9" customWidth="1"/>
    <col min="2" max="2" width="8.225" style="9" customWidth="1"/>
    <col min="3" max="3" width="35.35" style="9" customWidth="1"/>
    <col min="4" max="4" width="9.775" style="9" customWidth="1"/>
    <col min="5" max="5" width="6.775" style="9" customWidth="1"/>
    <col min="6" max="6" width="17.85" style="9" customWidth="1"/>
    <col min="7" max="7" width="12.775" style="9" customWidth="1"/>
    <col min="8" max="8" width="79.4583333333333" style="10" customWidth="1"/>
    <col min="9" max="9" width="17.675" style="9" customWidth="1"/>
    <col min="10" max="10" width="14" style="11" customWidth="1"/>
    <col min="11" max="14" width="7.775" style="11" customWidth="1"/>
    <col min="15" max="15" width="37.7" style="9" customWidth="1"/>
    <col min="16" max="16" width="10.775" style="8" customWidth="1"/>
    <col min="17" max="17" width="31.0416666666667" style="8" customWidth="1"/>
    <col min="18" max="16384" width="9" style="8"/>
  </cols>
  <sheetData>
    <row r="1" s="1" customFormat="1" ht="65" customHeight="1" spans="1:16">
      <c r="A1" s="12" t="s">
        <v>51</v>
      </c>
      <c r="B1" s="12"/>
      <c r="C1" s="12"/>
      <c r="D1" s="12"/>
      <c r="E1" s="12"/>
      <c r="F1" s="12"/>
      <c r="G1" s="12"/>
      <c r="H1" s="12"/>
      <c r="I1" s="12"/>
      <c r="J1" s="12"/>
      <c r="K1" s="12"/>
      <c r="L1" s="12"/>
      <c r="M1" s="12"/>
      <c r="N1" s="12"/>
      <c r="O1" s="12"/>
      <c r="P1" s="12"/>
    </row>
    <row r="2" s="2" customFormat="1" ht="25" customHeight="1" spans="1:16">
      <c r="A2" s="13" t="s">
        <v>52</v>
      </c>
      <c r="B2" s="13"/>
      <c r="C2" s="13"/>
      <c r="D2" s="13"/>
      <c r="E2" s="13"/>
      <c r="F2" s="13"/>
      <c r="G2" s="13"/>
      <c r="H2" s="13" t="s">
        <v>53</v>
      </c>
      <c r="J2" s="34"/>
      <c r="K2" s="34"/>
      <c r="L2" s="34"/>
      <c r="M2" s="34"/>
      <c r="N2" s="34"/>
      <c r="O2" s="35" t="s">
        <v>54</v>
      </c>
      <c r="P2" s="35"/>
    </row>
    <row r="3" s="3" customFormat="1" ht="30" customHeight="1" spans="1:16">
      <c r="A3" s="14" t="s">
        <v>55</v>
      </c>
      <c r="B3" s="15" t="s">
        <v>56</v>
      </c>
      <c r="C3" s="14" t="s">
        <v>57</v>
      </c>
      <c r="D3" s="16" t="s">
        <v>27</v>
      </c>
      <c r="E3" s="17" t="s">
        <v>58</v>
      </c>
      <c r="F3" s="14" t="s">
        <v>59</v>
      </c>
      <c r="G3" s="14" t="s">
        <v>60</v>
      </c>
      <c r="H3" s="18" t="s">
        <v>61</v>
      </c>
      <c r="I3" s="14" t="s">
        <v>62</v>
      </c>
      <c r="J3" s="36" t="s">
        <v>63</v>
      </c>
      <c r="K3" s="36"/>
      <c r="L3" s="36"/>
      <c r="M3" s="37"/>
      <c r="N3" s="36" t="s">
        <v>64</v>
      </c>
      <c r="O3" s="18" t="s">
        <v>65</v>
      </c>
      <c r="P3" s="38"/>
    </row>
    <row r="4" s="3" customFormat="1" ht="27" customHeight="1" spans="1:16">
      <c r="A4" s="14"/>
      <c r="B4" s="15"/>
      <c r="C4" s="14"/>
      <c r="D4" s="19"/>
      <c r="E4" s="17"/>
      <c r="F4" s="14"/>
      <c r="G4" s="14"/>
      <c r="H4" s="18"/>
      <c r="I4" s="14"/>
      <c r="J4" s="39" t="s">
        <v>66</v>
      </c>
      <c r="K4" s="39"/>
      <c r="L4" s="39"/>
      <c r="M4" s="40"/>
      <c r="N4" s="36"/>
      <c r="O4" s="18"/>
      <c r="P4" s="38"/>
    </row>
    <row r="5" s="3" customFormat="1" ht="27" customHeight="1" spans="1:16">
      <c r="A5" s="14"/>
      <c r="B5" s="15"/>
      <c r="C5" s="14"/>
      <c r="D5" s="19"/>
      <c r="E5" s="17"/>
      <c r="F5" s="14"/>
      <c r="G5" s="14"/>
      <c r="H5" s="18"/>
      <c r="I5" s="14"/>
      <c r="J5" s="39"/>
      <c r="K5" s="41" t="s">
        <v>67</v>
      </c>
      <c r="L5" s="42"/>
      <c r="M5" s="42"/>
      <c r="N5" s="36"/>
      <c r="O5" s="18"/>
      <c r="P5" s="38"/>
    </row>
    <row r="6" s="3" customFormat="1" ht="80" customHeight="1" spans="1:16">
      <c r="A6" s="14"/>
      <c r="B6" s="15"/>
      <c r="C6" s="14"/>
      <c r="D6" s="20"/>
      <c r="E6" s="17"/>
      <c r="F6" s="14"/>
      <c r="G6" s="14"/>
      <c r="H6" s="18"/>
      <c r="I6" s="14"/>
      <c r="J6" s="39"/>
      <c r="K6" s="43"/>
      <c r="L6" s="44" t="s">
        <v>68</v>
      </c>
      <c r="M6" s="45" t="s">
        <v>69</v>
      </c>
      <c r="N6" s="36"/>
      <c r="O6" s="18"/>
      <c r="P6" s="38"/>
    </row>
    <row r="7" s="4" customFormat="1" ht="40" customHeight="1" spans="1:16">
      <c r="A7" s="21" t="s">
        <v>70</v>
      </c>
      <c r="B7" s="21"/>
      <c r="C7" s="21"/>
      <c r="D7" s="21"/>
      <c r="E7" s="21"/>
      <c r="F7" s="21"/>
      <c r="G7" s="21"/>
      <c r="H7" s="21"/>
      <c r="I7" s="46"/>
      <c r="J7" s="47">
        <f>SUM(J8:J68)</f>
        <v>206873.93</v>
      </c>
      <c r="K7" s="47">
        <f>SUM(K8:K68)</f>
        <v>127170</v>
      </c>
      <c r="L7" s="47">
        <f>SUM(L8:L68)</f>
        <v>101637</v>
      </c>
      <c r="M7" s="47">
        <f>SUM(M8:M68)</f>
        <v>25533</v>
      </c>
      <c r="N7" s="47"/>
      <c r="O7" s="47"/>
      <c r="P7" s="48"/>
    </row>
    <row r="8" s="5" customFormat="1" ht="85" customHeight="1" spans="1:16">
      <c r="A8" s="22">
        <v>1</v>
      </c>
      <c r="B8" s="23" t="s">
        <v>71</v>
      </c>
      <c r="C8" s="23" t="s">
        <v>72</v>
      </c>
      <c r="D8" s="23" t="s">
        <v>73</v>
      </c>
      <c r="E8" s="23" t="s">
        <v>74</v>
      </c>
      <c r="F8" s="23" t="s">
        <v>75</v>
      </c>
      <c r="G8" s="23" t="s">
        <v>76</v>
      </c>
      <c r="H8" s="23" t="s">
        <v>77</v>
      </c>
      <c r="I8" s="23" t="s">
        <v>78</v>
      </c>
      <c r="J8" s="23">
        <v>20000</v>
      </c>
      <c r="K8" s="23">
        <f>SUM(L8:M8)</f>
        <v>18177</v>
      </c>
      <c r="L8" s="23">
        <f>16800+1377</f>
        <v>18177</v>
      </c>
      <c r="M8" s="23"/>
      <c r="N8" s="23" t="s">
        <v>79</v>
      </c>
      <c r="O8" s="49" t="s">
        <v>80</v>
      </c>
      <c r="P8" s="50"/>
    </row>
    <row r="9" s="5" customFormat="1" ht="85" customHeight="1" spans="1:16">
      <c r="A9" s="22">
        <v>2</v>
      </c>
      <c r="B9" s="23" t="s">
        <v>81</v>
      </c>
      <c r="C9" s="23" t="s">
        <v>82</v>
      </c>
      <c r="D9" s="23" t="s">
        <v>73</v>
      </c>
      <c r="E9" s="23" t="s">
        <v>74</v>
      </c>
      <c r="F9" s="23" t="s">
        <v>75</v>
      </c>
      <c r="G9" s="23" t="s">
        <v>76</v>
      </c>
      <c r="H9" s="23" t="s">
        <v>83</v>
      </c>
      <c r="I9" s="23" t="s">
        <v>78</v>
      </c>
      <c r="J9" s="23">
        <v>10000</v>
      </c>
      <c r="K9" s="23">
        <f t="shared" ref="K9:K55" si="0">SUM(L9:M9)</f>
        <v>10000</v>
      </c>
      <c r="L9" s="23">
        <v>10000</v>
      </c>
      <c r="M9" s="23"/>
      <c r="N9" s="23" t="s">
        <v>79</v>
      </c>
      <c r="O9" s="49" t="s">
        <v>80</v>
      </c>
      <c r="P9" s="50"/>
    </row>
    <row r="10" s="5" customFormat="1" ht="85" customHeight="1" spans="1:16">
      <c r="A10" s="22">
        <v>3</v>
      </c>
      <c r="B10" s="23" t="s">
        <v>84</v>
      </c>
      <c r="C10" s="23" t="s">
        <v>85</v>
      </c>
      <c r="D10" s="23" t="s">
        <v>73</v>
      </c>
      <c r="E10" s="23" t="s">
        <v>74</v>
      </c>
      <c r="F10" s="23" t="s">
        <v>75</v>
      </c>
      <c r="G10" s="23" t="s">
        <v>76</v>
      </c>
      <c r="H10" s="23" t="s">
        <v>86</v>
      </c>
      <c r="I10" s="23" t="s">
        <v>87</v>
      </c>
      <c r="J10" s="23">
        <v>5000</v>
      </c>
      <c r="K10" s="23">
        <f t="shared" si="0"/>
        <v>3500</v>
      </c>
      <c r="L10" s="23">
        <v>3500</v>
      </c>
      <c r="M10" s="23"/>
      <c r="N10" s="23" t="s">
        <v>79</v>
      </c>
      <c r="O10" s="49" t="s">
        <v>80</v>
      </c>
      <c r="P10" s="50"/>
    </row>
    <row r="11" s="6" customFormat="1" ht="85" customHeight="1" spans="1:17">
      <c r="A11" s="22">
        <v>4</v>
      </c>
      <c r="B11" s="23" t="s">
        <v>88</v>
      </c>
      <c r="C11" s="23" t="s">
        <v>89</v>
      </c>
      <c r="D11" s="23" t="s">
        <v>73</v>
      </c>
      <c r="E11" s="23" t="s">
        <v>74</v>
      </c>
      <c r="F11" s="23" t="s">
        <v>75</v>
      </c>
      <c r="G11" s="23" t="s">
        <v>76</v>
      </c>
      <c r="H11" s="23" t="s">
        <v>90</v>
      </c>
      <c r="I11" s="23" t="s">
        <v>78</v>
      </c>
      <c r="J11" s="23">
        <v>1700</v>
      </c>
      <c r="K11" s="23">
        <f t="shared" si="0"/>
        <v>1672.25</v>
      </c>
      <c r="L11" s="23">
        <v>1672.25</v>
      </c>
      <c r="M11" s="23"/>
      <c r="N11" s="23" t="s">
        <v>79</v>
      </c>
      <c r="O11" s="49" t="s">
        <v>80</v>
      </c>
      <c r="P11" s="50"/>
      <c r="Q11" s="5"/>
    </row>
    <row r="12" s="6" customFormat="1" ht="85" customHeight="1" spans="1:17">
      <c r="A12" s="22">
        <v>5</v>
      </c>
      <c r="B12" s="23" t="s">
        <v>91</v>
      </c>
      <c r="C12" s="23" t="s">
        <v>92</v>
      </c>
      <c r="D12" s="23" t="s">
        <v>93</v>
      </c>
      <c r="E12" s="23" t="s">
        <v>74</v>
      </c>
      <c r="F12" s="23" t="s">
        <v>75</v>
      </c>
      <c r="G12" s="23" t="s">
        <v>76</v>
      </c>
      <c r="H12" s="23" t="s">
        <v>94</v>
      </c>
      <c r="I12" s="23" t="s">
        <v>95</v>
      </c>
      <c r="J12" s="23">
        <v>5937</v>
      </c>
      <c r="K12" s="23">
        <f t="shared" si="0"/>
        <v>5937</v>
      </c>
      <c r="L12" s="23">
        <v>5937</v>
      </c>
      <c r="M12" s="23"/>
      <c r="N12" s="23" t="s">
        <v>79</v>
      </c>
      <c r="O12" s="49" t="s">
        <v>96</v>
      </c>
      <c r="P12" s="51"/>
      <c r="Q12" s="5"/>
    </row>
    <row r="13" s="6" customFormat="1" ht="85" customHeight="1" spans="1:17">
      <c r="A13" s="22">
        <v>6</v>
      </c>
      <c r="B13" s="23" t="s">
        <v>97</v>
      </c>
      <c r="C13" s="23" t="s">
        <v>98</v>
      </c>
      <c r="D13" s="23" t="s">
        <v>93</v>
      </c>
      <c r="E13" s="23" t="s">
        <v>74</v>
      </c>
      <c r="F13" s="23" t="s">
        <v>75</v>
      </c>
      <c r="G13" s="23" t="s">
        <v>76</v>
      </c>
      <c r="H13" s="23" t="s">
        <v>99</v>
      </c>
      <c r="I13" s="23" t="s">
        <v>95</v>
      </c>
      <c r="J13" s="23">
        <v>2500</v>
      </c>
      <c r="K13" s="23">
        <f t="shared" si="0"/>
        <v>2500</v>
      </c>
      <c r="L13" s="23">
        <v>1800</v>
      </c>
      <c r="M13" s="23">
        <v>700</v>
      </c>
      <c r="N13" s="23" t="s">
        <v>79</v>
      </c>
      <c r="O13" s="49" t="s">
        <v>100</v>
      </c>
      <c r="P13" s="51"/>
      <c r="Q13" s="5"/>
    </row>
    <row r="14" s="6" customFormat="1" ht="85" customHeight="1" spans="1:17">
      <c r="A14" s="22">
        <v>7</v>
      </c>
      <c r="B14" s="23" t="s">
        <v>101</v>
      </c>
      <c r="C14" s="23" t="s">
        <v>102</v>
      </c>
      <c r="D14" s="23" t="s">
        <v>73</v>
      </c>
      <c r="E14" s="23" t="s">
        <v>74</v>
      </c>
      <c r="F14" s="23" t="s">
        <v>75</v>
      </c>
      <c r="G14" s="23" t="s">
        <v>76</v>
      </c>
      <c r="H14" s="23" t="s">
        <v>103</v>
      </c>
      <c r="I14" s="23" t="s">
        <v>78</v>
      </c>
      <c r="J14" s="23">
        <v>4500</v>
      </c>
      <c r="K14" s="23">
        <f t="shared" si="0"/>
        <v>3567</v>
      </c>
      <c r="L14" s="23">
        <v>3567</v>
      </c>
      <c r="M14" s="23"/>
      <c r="N14" s="23" t="s">
        <v>79</v>
      </c>
      <c r="O14" s="49" t="s">
        <v>104</v>
      </c>
      <c r="P14" s="51"/>
      <c r="Q14" s="5"/>
    </row>
    <row r="15" s="6" customFormat="1" ht="85" customHeight="1" spans="1:17">
      <c r="A15" s="22">
        <v>8</v>
      </c>
      <c r="B15" s="23" t="s">
        <v>105</v>
      </c>
      <c r="C15" s="23" t="s">
        <v>106</v>
      </c>
      <c r="D15" s="23" t="s">
        <v>37</v>
      </c>
      <c r="E15" s="23" t="s">
        <v>74</v>
      </c>
      <c r="F15" s="23" t="s">
        <v>75</v>
      </c>
      <c r="G15" s="23" t="s">
        <v>107</v>
      </c>
      <c r="H15" s="23" t="s">
        <v>108</v>
      </c>
      <c r="I15" s="23" t="s">
        <v>109</v>
      </c>
      <c r="J15" s="23">
        <v>4500</v>
      </c>
      <c r="K15" s="23">
        <f t="shared" si="0"/>
        <v>4200</v>
      </c>
      <c r="L15" s="23">
        <v>4200</v>
      </c>
      <c r="M15" s="23"/>
      <c r="N15" s="23" t="s">
        <v>79</v>
      </c>
      <c r="O15" s="49" t="s">
        <v>110</v>
      </c>
      <c r="P15" s="51"/>
      <c r="Q15" s="5"/>
    </row>
    <row r="16" s="6" customFormat="1" ht="85" customHeight="1" spans="1:17">
      <c r="A16" s="22">
        <v>9</v>
      </c>
      <c r="B16" s="23" t="s">
        <v>111</v>
      </c>
      <c r="C16" s="24" t="s">
        <v>112</v>
      </c>
      <c r="D16" s="23" t="s">
        <v>35</v>
      </c>
      <c r="E16" s="23" t="s">
        <v>113</v>
      </c>
      <c r="F16" s="23" t="s">
        <v>114</v>
      </c>
      <c r="G16" s="23" t="s">
        <v>115</v>
      </c>
      <c r="H16" s="23" t="s">
        <v>116</v>
      </c>
      <c r="I16" s="23" t="s">
        <v>117</v>
      </c>
      <c r="J16" s="23">
        <v>1100</v>
      </c>
      <c r="K16" s="23">
        <f t="shared" si="0"/>
        <v>950</v>
      </c>
      <c r="L16" s="23">
        <v>950</v>
      </c>
      <c r="M16" s="23"/>
      <c r="N16" s="23" t="s">
        <v>79</v>
      </c>
      <c r="O16" s="49" t="s">
        <v>118</v>
      </c>
      <c r="P16" s="50"/>
      <c r="Q16" s="5"/>
    </row>
    <row r="17" s="6" customFormat="1" ht="85" customHeight="1" spans="1:17">
      <c r="A17" s="22">
        <v>10</v>
      </c>
      <c r="B17" s="23" t="s">
        <v>119</v>
      </c>
      <c r="C17" s="24" t="s">
        <v>120</v>
      </c>
      <c r="D17" s="23" t="s">
        <v>35</v>
      </c>
      <c r="E17" s="23" t="s">
        <v>74</v>
      </c>
      <c r="F17" s="23" t="s">
        <v>121</v>
      </c>
      <c r="G17" s="23" t="s">
        <v>122</v>
      </c>
      <c r="H17" s="23" t="s">
        <v>123</v>
      </c>
      <c r="I17" s="23" t="s">
        <v>117</v>
      </c>
      <c r="J17" s="23">
        <v>1500</v>
      </c>
      <c r="K17" s="23">
        <f t="shared" si="0"/>
        <v>1350</v>
      </c>
      <c r="L17" s="23">
        <v>1350</v>
      </c>
      <c r="M17" s="23"/>
      <c r="N17" s="23" t="s">
        <v>79</v>
      </c>
      <c r="O17" s="49" t="s">
        <v>124</v>
      </c>
      <c r="P17" s="50"/>
      <c r="Q17" s="5"/>
    </row>
    <row r="18" s="6" customFormat="1" ht="85" customHeight="1" spans="1:17">
      <c r="A18" s="22">
        <v>11</v>
      </c>
      <c r="B18" s="23" t="s">
        <v>125</v>
      </c>
      <c r="C18" s="23" t="s">
        <v>126</v>
      </c>
      <c r="D18" s="23" t="s">
        <v>73</v>
      </c>
      <c r="E18" s="23" t="s">
        <v>113</v>
      </c>
      <c r="F18" s="23" t="s">
        <v>127</v>
      </c>
      <c r="G18" s="23" t="s">
        <v>128</v>
      </c>
      <c r="H18" s="23" t="s">
        <v>129</v>
      </c>
      <c r="I18" s="23" t="s">
        <v>130</v>
      </c>
      <c r="J18" s="23">
        <v>600</v>
      </c>
      <c r="K18" s="23">
        <f t="shared" si="0"/>
        <v>540</v>
      </c>
      <c r="L18" s="23">
        <v>540</v>
      </c>
      <c r="M18" s="23"/>
      <c r="N18" s="23" t="s">
        <v>79</v>
      </c>
      <c r="O18" s="49" t="s">
        <v>131</v>
      </c>
      <c r="P18" s="51"/>
      <c r="Q18" s="5"/>
    </row>
    <row r="19" s="6" customFormat="1" ht="85" customHeight="1" spans="1:17">
      <c r="A19" s="22">
        <v>12</v>
      </c>
      <c r="B19" s="23" t="s">
        <v>132</v>
      </c>
      <c r="C19" s="23" t="s">
        <v>133</v>
      </c>
      <c r="D19" s="23" t="s">
        <v>73</v>
      </c>
      <c r="E19" s="23" t="s">
        <v>74</v>
      </c>
      <c r="F19" s="23" t="s">
        <v>134</v>
      </c>
      <c r="G19" s="23" t="s">
        <v>135</v>
      </c>
      <c r="H19" s="23" t="s">
        <v>136</v>
      </c>
      <c r="I19" s="23" t="s">
        <v>137</v>
      </c>
      <c r="J19" s="23">
        <v>400</v>
      </c>
      <c r="K19" s="23">
        <f t="shared" si="0"/>
        <v>360</v>
      </c>
      <c r="L19" s="23">
        <v>360</v>
      </c>
      <c r="M19" s="23"/>
      <c r="N19" s="23" t="s">
        <v>79</v>
      </c>
      <c r="O19" s="49" t="s">
        <v>138</v>
      </c>
      <c r="P19" s="51"/>
      <c r="Q19" s="5"/>
    </row>
    <row r="20" s="6" customFormat="1" ht="85" customHeight="1" spans="1:17">
      <c r="A20" s="22">
        <v>13</v>
      </c>
      <c r="B20" s="23" t="s">
        <v>139</v>
      </c>
      <c r="C20" s="24" t="s">
        <v>140</v>
      </c>
      <c r="D20" s="23" t="s">
        <v>35</v>
      </c>
      <c r="E20" s="23" t="s">
        <v>74</v>
      </c>
      <c r="F20" s="23" t="s">
        <v>134</v>
      </c>
      <c r="G20" s="23" t="s">
        <v>141</v>
      </c>
      <c r="H20" s="23" t="s">
        <v>142</v>
      </c>
      <c r="I20" s="23" t="s">
        <v>87</v>
      </c>
      <c r="J20" s="23">
        <v>3800</v>
      </c>
      <c r="K20" s="23">
        <f t="shared" si="0"/>
        <v>3600</v>
      </c>
      <c r="L20" s="23">
        <v>3600</v>
      </c>
      <c r="M20" s="23"/>
      <c r="N20" s="23" t="s">
        <v>79</v>
      </c>
      <c r="O20" s="49" t="s">
        <v>143</v>
      </c>
      <c r="P20" s="51"/>
      <c r="Q20" s="5"/>
    </row>
    <row r="21" s="6" customFormat="1" ht="85" customHeight="1" spans="1:17">
      <c r="A21" s="22">
        <v>14</v>
      </c>
      <c r="B21" s="23" t="s">
        <v>144</v>
      </c>
      <c r="C21" s="23" t="s">
        <v>145</v>
      </c>
      <c r="D21" s="23" t="s">
        <v>35</v>
      </c>
      <c r="E21" s="23" t="s">
        <v>74</v>
      </c>
      <c r="F21" s="23" t="s">
        <v>134</v>
      </c>
      <c r="G21" s="23" t="s">
        <v>115</v>
      </c>
      <c r="H21" s="23" t="s">
        <v>146</v>
      </c>
      <c r="I21" s="23" t="s">
        <v>87</v>
      </c>
      <c r="J21" s="23">
        <v>3600</v>
      </c>
      <c r="K21" s="23">
        <f t="shared" si="0"/>
        <v>3100</v>
      </c>
      <c r="L21" s="23">
        <v>3100</v>
      </c>
      <c r="M21" s="23"/>
      <c r="N21" s="23" t="s">
        <v>79</v>
      </c>
      <c r="O21" s="49" t="s">
        <v>147</v>
      </c>
      <c r="P21" s="51"/>
      <c r="Q21" s="5"/>
    </row>
    <row r="22" s="6" customFormat="1" ht="85" customHeight="1" spans="1:17">
      <c r="A22" s="22">
        <v>15</v>
      </c>
      <c r="B22" s="23" t="s">
        <v>148</v>
      </c>
      <c r="C22" s="23" t="s">
        <v>149</v>
      </c>
      <c r="D22" s="23" t="s">
        <v>73</v>
      </c>
      <c r="E22" s="23" t="s">
        <v>74</v>
      </c>
      <c r="F22" s="23" t="s">
        <v>150</v>
      </c>
      <c r="G22" s="23" t="s">
        <v>151</v>
      </c>
      <c r="H22" s="23" t="s">
        <v>152</v>
      </c>
      <c r="I22" s="23" t="s">
        <v>87</v>
      </c>
      <c r="J22" s="23">
        <v>7300</v>
      </c>
      <c r="K22" s="23">
        <f t="shared" si="0"/>
        <v>6800</v>
      </c>
      <c r="L22" s="23">
        <v>6800</v>
      </c>
      <c r="M22" s="23"/>
      <c r="N22" s="23" t="s">
        <v>79</v>
      </c>
      <c r="O22" s="49" t="s">
        <v>153</v>
      </c>
      <c r="P22" s="51"/>
      <c r="Q22" s="5"/>
    </row>
    <row r="23" s="6" customFormat="1" ht="85" customHeight="1" spans="1:17">
      <c r="A23" s="22">
        <v>16</v>
      </c>
      <c r="B23" s="23" t="s">
        <v>154</v>
      </c>
      <c r="C23" s="23" t="s">
        <v>155</v>
      </c>
      <c r="D23" s="23" t="s">
        <v>73</v>
      </c>
      <c r="E23" s="23" t="s">
        <v>74</v>
      </c>
      <c r="F23" s="23" t="s">
        <v>156</v>
      </c>
      <c r="G23" s="23" t="s">
        <v>157</v>
      </c>
      <c r="H23" s="23" t="s">
        <v>158</v>
      </c>
      <c r="I23" s="23" t="s">
        <v>130</v>
      </c>
      <c r="J23" s="23">
        <v>76929.43</v>
      </c>
      <c r="K23" s="23">
        <f t="shared" si="0"/>
        <v>10000</v>
      </c>
      <c r="L23" s="23">
        <v>10000</v>
      </c>
      <c r="M23" s="23"/>
      <c r="N23" s="23" t="s">
        <v>79</v>
      </c>
      <c r="O23" s="49" t="s">
        <v>153</v>
      </c>
      <c r="P23" s="51"/>
      <c r="Q23" s="5"/>
    </row>
    <row r="24" s="6" customFormat="1" ht="85" customHeight="1" spans="1:17">
      <c r="A24" s="22">
        <v>17</v>
      </c>
      <c r="B24" s="23" t="s">
        <v>159</v>
      </c>
      <c r="C24" s="23" t="s">
        <v>160</v>
      </c>
      <c r="D24" s="23" t="s">
        <v>73</v>
      </c>
      <c r="E24" s="23" t="s">
        <v>74</v>
      </c>
      <c r="F24" s="23" t="s">
        <v>161</v>
      </c>
      <c r="G24" s="23" t="s">
        <v>162</v>
      </c>
      <c r="H24" s="23" t="s">
        <v>163</v>
      </c>
      <c r="I24" s="23" t="s">
        <v>164</v>
      </c>
      <c r="J24" s="23">
        <v>400</v>
      </c>
      <c r="K24" s="23">
        <f t="shared" si="0"/>
        <v>360</v>
      </c>
      <c r="L24" s="23">
        <v>360</v>
      </c>
      <c r="M24" s="23"/>
      <c r="N24" s="23" t="s">
        <v>79</v>
      </c>
      <c r="O24" s="49" t="s">
        <v>165</v>
      </c>
      <c r="P24" s="51"/>
      <c r="Q24" s="5"/>
    </row>
    <row r="25" s="6" customFormat="1" ht="85" customHeight="1" spans="1:17">
      <c r="A25" s="22">
        <v>18</v>
      </c>
      <c r="B25" s="23" t="s">
        <v>166</v>
      </c>
      <c r="C25" s="24" t="s">
        <v>167</v>
      </c>
      <c r="D25" s="23" t="s">
        <v>73</v>
      </c>
      <c r="E25" s="23" t="s">
        <v>74</v>
      </c>
      <c r="F25" s="23" t="s">
        <v>121</v>
      </c>
      <c r="G25" s="23" t="s">
        <v>168</v>
      </c>
      <c r="H25" s="23" t="s">
        <v>169</v>
      </c>
      <c r="I25" s="23" t="s">
        <v>170</v>
      </c>
      <c r="J25" s="23">
        <v>2000</v>
      </c>
      <c r="K25" s="23">
        <f t="shared" si="0"/>
        <v>2000</v>
      </c>
      <c r="L25" s="23">
        <v>2000</v>
      </c>
      <c r="M25" s="23"/>
      <c r="N25" s="23" t="s">
        <v>79</v>
      </c>
      <c r="O25" s="49" t="s">
        <v>171</v>
      </c>
      <c r="P25" s="50"/>
      <c r="Q25" s="5"/>
    </row>
    <row r="26" s="6" customFormat="1" ht="85" customHeight="1" spans="1:17">
      <c r="A26" s="22">
        <v>19</v>
      </c>
      <c r="B26" s="23" t="s">
        <v>172</v>
      </c>
      <c r="C26" s="23" t="s">
        <v>173</v>
      </c>
      <c r="D26" s="23" t="s">
        <v>73</v>
      </c>
      <c r="E26" s="23" t="s">
        <v>74</v>
      </c>
      <c r="F26" s="23" t="s">
        <v>174</v>
      </c>
      <c r="G26" s="23" t="s">
        <v>175</v>
      </c>
      <c r="H26" s="23" t="s">
        <v>176</v>
      </c>
      <c r="I26" s="23" t="s">
        <v>170</v>
      </c>
      <c r="J26" s="23">
        <v>5300</v>
      </c>
      <c r="K26" s="23">
        <f t="shared" si="0"/>
        <v>5100</v>
      </c>
      <c r="L26" s="23">
        <v>5100</v>
      </c>
      <c r="M26" s="23"/>
      <c r="N26" s="23" t="s">
        <v>79</v>
      </c>
      <c r="O26" s="49" t="s">
        <v>177</v>
      </c>
      <c r="P26" s="51"/>
      <c r="Q26" s="5"/>
    </row>
    <row r="27" s="6" customFormat="1" ht="85" customHeight="1" spans="1:17">
      <c r="A27" s="22">
        <v>20</v>
      </c>
      <c r="B27" s="23" t="s">
        <v>178</v>
      </c>
      <c r="C27" s="23" t="s">
        <v>179</v>
      </c>
      <c r="D27" s="23" t="s">
        <v>73</v>
      </c>
      <c r="E27" s="23" t="s">
        <v>74</v>
      </c>
      <c r="F27" s="23" t="s">
        <v>180</v>
      </c>
      <c r="G27" s="23" t="s">
        <v>168</v>
      </c>
      <c r="H27" s="23" t="s">
        <v>181</v>
      </c>
      <c r="I27" s="23" t="s">
        <v>170</v>
      </c>
      <c r="J27" s="23">
        <v>670</v>
      </c>
      <c r="K27" s="23">
        <f t="shared" si="0"/>
        <v>460</v>
      </c>
      <c r="L27" s="23">
        <v>460</v>
      </c>
      <c r="M27" s="23"/>
      <c r="N27" s="23" t="s">
        <v>79</v>
      </c>
      <c r="O27" s="49" t="s">
        <v>182</v>
      </c>
      <c r="P27" s="51"/>
      <c r="Q27" s="5"/>
    </row>
    <row r="28" s="6" customFormat="1" ht="85" customHeight="1" spans="1:17">
      <c r="A28" s="22">
        <v>21</v>
      </c>
      <c r="B28" s="23" t="s">
        <v>183</v>
      </c>
      <c r="C28" s="23" t="s">
        <v>184</v>
      </c>
      <c r="D28" s="23" t="s">
        <v>73</v>
      </c>
      <c r="E28" s="23" t="s">
        <v>74</v>
      </c>
      <c r="F28" s="23" t="s">
        <v>185</v>
      </c>
      <c r="G28" s="23" t="s">
        <v>186</v>
      </c>
      <c r="H28" s="23" t="s">
        <v>187</v>
      </c>
      <c r="I28" s="23" t="s">
        <v>188</v>
      </c>
      <c r="J28" s="23">
        <v>3000</v>
      </c>
      <c r="K28" s="23">
        <f t="shared" si="0"/>
        <v>2700</v>
      </c>
      <c r="L28" s="23">
        <v>2700</v>
      </c>
      <c r="M28" s="23"/>
      <c r="N28" s="23" t="s">
        <v>79</v>
      </c>
      <c r="O28" s="49" t="s">
        <v>189</v>
      </c>
      <c r="P28" s="51"/>
      <c r="Q28" s="5"/>
    </row>
    <row r="29" s="6" customFormat="1" ht="85" customHeight="1" spans="1:17">
      <c r="A29" s="22">
        <v>22</v>
      </c>
      <c r="B29" s="23" t="s">
        <v>190</v>
      </c>
      <c r="C29" s="23" t="s">
        <v>191</v>
      </c>
      <c r="D29" s="23" t="s">
        <v>73</v>
      </c>
      <c r="E29" s="23" t="s">
        <v>74</v>
      </c>
      <c r="F29" s="23" t="s">
        <v>192</v>
      </c>
      <c r="G29" s="23" t="s">
        <v>193</v>
      </c>
      <c r="H29" s="23" t="s">
        <v>194</v>
      </c>
      <c r="I29" s="23" t="s">
        <v>195</v>
      </c>
      <c r="J29" s="23">
        <v>400</v>
      </c>
      <c r="K29" s="23">
        <f t="shared" si="0"/>
        <v>398.75</v>
      </c>
      <c r="L29" s="23">
        <v>398.75</v>
      </c>
      <c r="M29" s="23"/>
      <c r="N29" s="23" t="s">
        <v>79</v>
      </c>
      <c r="O29" s="49" t="s">
        <v>196</v>
      </c>
      <c r="P29" s="51"/>
      <c r="Q29" s="5"/>
    </row>
    <row r="30" s="6" customFormat="1" ht="85" customHeight="1" spans="1:17">
      <c r="A30" s="22">
        <v>23</v>
      </c>
      <c r="B30" s="23" t="s">
        <v>197</v>
      </c>
      <c r="C30" s="23" t="s">
        <v>198</v>
      </c>
      <c r="D30" s="23" t="s">
        <v>93</v>
      </c>
      <c r="E30" s="23" t="s">
        <v>74</v>
      </c>
      <c r="F30" s="23" t="s">
        <v>114</v>
      </c>
      <c r="G30" s="23" t="s">
        <v>199</v>
      </c>
      <c r="H30" s="23" t="s">
        <v>200</v>
      </c>
      <c r="I30" s="23" t="s">
        <v>201</v>
      </c>
      <c r="J30" s="23">
        <v>600</v>
      </c>
      <c r="K30" s="23">
        <f t="shared" si="0"/>
        <v>550</v>
      </c>
      <c r="L30" s="23">
        <v>550</v>
      </c>
      <c r="M30" s="23"/>
      <c r="N30" s="23" t="s">
        <v>79</v>
      </c>
      <c r="O30" s="49" t="s">
        <v>202</v>
      </c>
      <c r="P30" s="51"/>
      <c r="Q30" s="5"/>
    </row>
    <row r="31" s="6" customFormat="1" ht="85" customHeight="1" spans="1:17">
      <c r="A31" s="22">
        <v>24</v>
      </c>
      <c r="B31" s="23" t="s">
        <v>203</v>
      </c>
      <c r="C31" s="23" t="s">
        <v>204</v>
      </c>
      <c r="D31" s="23" t="s">
        <v>93</v>
      </c>
      <c r="E31" s="23" t="s">
        <v>74</v>
      </c>
      <c r="F31" s="23" t="s">
        <v>75</v>
      </c>
      <c r="G31" s="23" t="s">
        <v>205</v>
      </c>
      <c r="H31" s="23" t="s">
        <v>206</v>
      </c>
      <c r="I31" s="23" t="s">
        <v>117</v>
      </c>
      <c r="J31" s="23">
        <v>1740</v>
      </c>
      <c r="K31" s="23">
        <f t="shared" si="0"/>
        <v>1740</v>
      </c>
      <c r="L31" s="23"/>
      <c r="M31" s="23">
        <v>1740</v>
      </c>
      <c r="N31" s="23" t="s">
        <v>79</v>
      </c>
      <c r="O31" s="49" t="s">
        <v>207</v>
      </c>
      <c r="P31" s="50"/>
      <c r="Q31" s="5"/>
    </row>
    <row r="32" s="6" customFormat="1" ht="85" customHeight="1" spans="1:17">
      <c r="A32" s="22">
        <v>25</v>
      </c>
      <c r="B32" s="23" t="s">
        <v>208</v>
      </c>
      <c r="C32" s="23" t="s">
        <v>209</v>
      </c>
      <c r="D32" s="23" t="s">
        <v>35</v>
      </c>
      <c r="E32" s="23" t="s">
        <v>113</v>
      </c>
      <c r="F32" s="23" t="s">
        <v>210</v>
      </c>
      <c r="G32" s="23" t="s">
        <v>15</v>
      </c>
      <c r="H32" s="23" t="s">
        <v>211</v>
      </c>
      <c r="I32" s="23" t="s">
        <v>117</v>
      </c>
      <c r="J32" s="23">
        <v>1300</v>
      </c>
      <c r="K32" s="23">
        <f t="shared" si="0"/>
        <v>960</v>
      </c>
      <c r="L32" s="23"/>
      <c r="M32" s="23">
        <v>960</v>
      </c>
      <c r="N32" s="23" t="s">
        <v>79</v>
      </c>
      <c r="O32" s="49" t="s">
        <v>212</v>
      </c>
      <c r="P32" s="50"/>
      <c r="Q32" s="5"/>
    </row>
    <row r="33" s="6" customFormat="1" ht="85" customHeight="1" spans="1:17">
      <c r="A33" s="22">
        <v>26</v>
      </c>
      <c r="B33" s="23" t="s">
        <v>213</v>
      </c>
      <c r="C33" s="23" t="s">
        <v>214</v>
      </c>
      <c r="D33" s="23" t="s">
        <v>35</v>
      </c>
      <c r="E33" s="23" t="s">
        <v>74</v>
      </c>
      <c r="F33" s="23" t="s">
        <v>210</v>
      </c>
      <c r="G33" s="23" t="s">
        <v>15</v>
      </c>
      <c r="H33" s="23" t="s">
        <v>215</v>
      </c>
      <c r="I33" s="23" t="s">
        <v>117</v>
      </c>
      <c r="J33" s="23">
        <v>4200</v>
      </c>
      <c r="K33" s="23">
        <f t="shared" si="0"/>
        <v>800</v>
      </c>
      <c r="L33" s="23"/>
      <c r="M33" s="23">
        <v>800</v>
      </c>
      <c r="N33" s="23" t="s">
        <v>79</v>
      </c>
      <c r="O33" s="49" t="s">
        <v>216</v>
      </c>
      <c r="P33" s="50"/>
      <c r="Q33" s="5"/>
    </row>
    <row r="34" s="6" customFormat="1" ht="85" customHeight="1" spans="1:17">
      <c r="A34" s="22">
        <v>27</v>
      </c>
      <c r="B34" s="23" t="s">
        <v>217</v>
      </c>
      <c r="C34" s="24" t="s">
        <v>218</v>
      </c>
      <c r="D34" s="23" t="s">
        <v>73</v>
      </c>
      <c r="E34" s="23" t="s">
        <v>113</v>
      </c>
      <c r="F34" s="23" t="s">
        <v>114</v>
      </c>
      <c r="G34" s="23" t="s">
        <v>205</v>
      </c>
      <c r="H34" s="23" t="s">
        <v>219</v>
      </c>
      <c r="I34" s="23" t="s">
        <v>130</v>
      </c>
      <c r="J34" s="23">
        <v>900</v>
      </c>
      <c r="K34" s="23">
        <f t="shared" si="0"/>
        <v>800</v>
      </c>
      <c r="L34" s="23"/>
      <c r="M34" s="23">
        <v>800</v>
      </c>
      <c r="N34" s="23" t="s">
        <v>79</v>
      </c>
      <c r="O34" s="49" t="s">
        <v>220</v>
      </c>
      <c r="P34" s="51"/>
      <c r="Q34" s="5"/>
    </row>
    <row r="35" s="6" customFormat="1" ht="85" customHeight="1" spans="1:17">
      <c r="A35" s="22">
        <v>28</v>
      </c>
      <c r="B35" s="23" t="s">
        <v>221</v>
      </c>
      <c r="C35" s="25" t="s">
        <v>222</v>
      </c>
      <c r="D35" s="23" t="s">
        <v>73</v>
      </c>
      <c r="E35" s="23" t="s">
        <v>74</v>
      </c>
      <c r="F35" s="23" t="s">
        <v>75</v>
      </c>
      <c r="G35" s="23" t="s">
        <v>223</v>
      </c>
      <c r="H35" s="23" t="s">
        <v>224</v>
      </c>
      <c r="I35" s="23" t="s">
        <v>225</v>
      </c>
      <c r="J35" s="23">
        <v>500</v>
      </c>
      <c r="K35" s="23">
        <f t="shared" si="0"/>
        <v>450</v>
      </c>
      <c r="L35" s="23"/>
      <c r="M35" s="23">
        <v>450</v>
      </c>
      <c r="N35" s="23" t="s">
        <v>79</v>
      </c>
      <c r="O35" s="49" t="s">
        <v>226</v>
      </c>
      <c r="P35" s="50"/>
      <c r="Q35" s="5"/>
    </row>
    <row r="36" s="6" customFormat="1" ht="85" customHeight="1" spans="1:17">
      <c r="A36" s="22">
        <v>29</v>
      </c>
      <c r="B36" s="23" t="s">
        <v>227</v>
      </c>
      <c r="C36" s="25" t="s">
        <v>228</v>
      </c>
      <c r="D36" s="23" t="s">
        <v>73</v>
      </c>
      <c r="E36" s="23" t="s">
        <v>74</v>
      </c>
      <c r="F36" s="23" t="s">
        <v>134</v>
      </c>
      <c r="G36" s="23" t="s">
        <v>205</v>
      </c>
      <c r="H36" s="23" t="s">
        <v>229</v>
      </c>
      <c r="I36" s="23" t="s">
        <v>87</v>
      </c>
      <c r="J36" s="23">
        <v>320</v>
      </c>
      <c r="K36" s="23">
        <f t="shared" si="0"/>
        <v>190</v>
      </c>
      <c r="L36" s="23"/>
      <c r="M36" s="23">
        <v>190</v>
      </c>
      <c r="N36" s="23" t="s">
        <v>79</v>
      </c>
      <c r="O36" s="49" t="s">
        <v>230</v>
      </c>
      <c r="P36" s="51"/>
      <c r="Q36" s="5"/>
    </row>
    <row r="37" s="6" customFormat="1" ht="85" customHeight="1" spans="1:17">
      <c r="A37" s="22">
        <v>30</v>
      </c>
      <c r="B37" s="23" t="s">
        <v>231</v>
      </c>
      <c r="C37" s="23" t="s">
        <v>232</v>
      </c>
      <c r="D37" s="23" t="s">
        <v>73</v>
      </c>
      <c r="E37" s="23" t="s">
        <v>74</v>
      </c>
      <c r="F37" s="23" t="s">
        <v>233</v>
      </c>
      <c r="G37" s="23" t="s">
        <v>205</v>
      </c>
      <c r="H37" s="26" t="s">
        <v>234</v>
      </c>
      <c r="I37" s="23" t="s">
        <v>78</v>
      </c>
      <c r="J37" s="23">
        <v>700</v>
      </c>
      <c r="K37" s="23">
        <f t="shared" si="0"/>
        <v>650</v>
      </c>
      <c r="L37" s="23"/>
      <c r="M37" s="23">
        <v>650</v>
      </c>
      <c r="N37" s="23" t="s">
        <v>79</v>
      </c>
      <c r="O37" s="49" t="s">
        <v>235</v>
      </c>
      <c r="P37" s="50"/>
      <c r="Q37" s="5"/>
    </row>
    <row r="38" s="6" customFormat="1" ht="85" customHeight="1" spans="1:17">
      <c r="A38" s="22">
        <v>31</v>
      </c>
      <c r="B38" s="23" t="s">
        <v>236</v>
      </c>
      <c r="C38" s="23" t="s">
        <v>237</v>
      </c>
      <c r="D38" s="23" t="s">
        <v>73</v>
      </c>
      <c r="E38" s="23" t="s">
        <v>74</v>
      </c>
      <c r="F38" s="23" t="s">
        <v>114</v>
      </c>
      <c r="G38" s="23" t="s">
        <v>238</v>
      </c>
      <c r="H38" s="23" t="s">
        <v>239</v>
      </c>
      <c r="I38" s="23" t="s">
        <v>240</v>
      </c>
      <c r="J38" s="23">
        <v>395</v>
      </c>
      <c r="K38" s="23">
        <f t="shared" si="0"/>
        <v>250</v>
      </c>
      <c r="L38" s="23"/>
      <c r="M38" s="23">
        <v>250</v>
      </c>
      <c r="N38" s="23" t="s">
        <v>79</v>
      </c>
      <c r="O38" s="49" t="s">
        <v>241</v>
      </c>
      <c r="P38" s="50"/>
      <c r="Q38" s="5"/>
    </row>
    <row r="39" s="6" customFormat="1" ht="85" customHeight="1" spans="1:17">
      <c r="A39" s="22">
        <v>32</v>
      </c>
      <c r="B39" s="23" t="s">
        <v>242</v>
      </c>
      <c r="C39" s="23" t="s">
        <v>243</v>
      </c>
      <c r="D39" s="23" t="s">
        <v>35</v>
      </c>
      <c r="E39" s="23" t="s">
        <v>74</v>
      </c>
      <c r="F39" s="23" t="s">
        <v>180</v>
      </c>
      <c r="G39" s="23" t="s">
        <v>244</v>
      </c>
      <c r="H39" s="23" t="s">
        <v>245</v>
      </c>
      <c r="I39" s="23" t="s">
        <v>240</v>
      </c>
      <c r="J39" s="23">
        <v>230</v>
      </c>
      <c r="K39" s="23">
        <f t="shared" si="0"/>
        <v>192</v>
      </c>
      <c r="L39" s="23"/>
      <c r="M39" s="23">
        <v>192</v>
      </c>
      <c r="N39" s="23" t="s">
        <v>79</v>
      </c>
      <c r="O39" s="49" t="s">
        <v>246</v>
      </c>
      <c r="P39" s="50"/>
      <c r="Q39" s="5"/>
    </row>
    <row r="40" s="7" customFormat="1" ht="84" spans="1:17">
      <c r="A40" s="22">
        <v>33</v>
      </c>
      <c r="B40" s="23" t="s">
        <v>247</v>
      </c>
      <c r="C40" s="25" t="s">
        <v>248</v>
      </c>
      <c r="D40" s="23" t="s">
        <v>73</v>
      </c>
      <c r="E40" s="23" t="s">
        <v>74</v>
      </c>
      <c r="F40" s="23" t="s">
        <v>180</v>
      </c>
      <c r="G40" s="23" t="s">
        <v>249</v>
      </c>
      <c r="H40" s="26" t="s">
        <v>250</v>
      </c>
      <c r="I40" s="23" t="s">
        <v>87</v>
      </c>
      <c r="J40" s="23">
        <v>4700</v>
      </c>
      <c r="K40" s="23">
        <f t="shared" si="0"/>
        <v>4380</v>
      </c>
      <c r="L40" s="23"/>
      <c r="M40" s="24">
        <f>2500+1880</f>
        <v>4380</v>
      </c>
      <c r="N40" s="24" t="s">
        <v>79</v>
      </c>
      <c r="O40" s="23" t="s">
        <v>143</v>
      </c>
      <c r="P40" s="51"/>
      <c r="Q40" s="5"/>
    </row>
    <row r="41" s="7" customFormat="1" ht="85" customHeight="1" spans="1:17">
      <c r="A41" s="22">
        <v>34</v>
      </c>
      <c r="B41" s="23" t="s">
        <v>251</v>
      </c>
      <c r="C41" s="23" t="s">
        <v>252</v>
      </c>
      <c r="D41" s="27" t="s">
        <v>73</v>
      </c>
      <c r="E41" s="27" t="s">
        <v>74</v>
      </c>
      <c r="F41" s="23" t="s">
        <v>180</v>
      </c>
      <c r="G41" s="23" t="s">
        <v>115</v>
      </c>
      <c r="H41" s="26" t="s">
        <v>253</v>
      </c>
      <c r="I41" s="23" t="s">
        <v>87</v>
      </c>
      <c r="J41" s="23">
        <v>2500</v>
      </c>
      <c r="K41" s="23">
        <f t="shared" si="0"/>
        <v>2440</v>
      </c>
      <c r="L41" s="23"/>
      <c r="M41" s="23">
        <f>1400+1040</f>
        <v>2440</v>
      </c>
      <c r="N41" s="23" t="s">
        <v>79</v>
      </c>
      <c r="O41" s="23" t="s">
        <v>254</v>
      </c>
      <c r="P41" s="51"/>
      <c r="Q41" s="5"/>
    </row>
    <row r="42" s="7" customFormat="1" ht="85" customHeight="1" spans="1:17">
      <c r="A42" s="22">
        <v>35</v>
      </c>
      <c r="B42" s="23" t="s">
        <v>255</v>
      </c>
      <c r="C42" s="23" t="s">
        <v>256</v>
      </c>
      <c r="D42" s="23" t="s">
        <v>73</v>
      </c>
      <c r="E42" s="23" t="s">
        <v>74</v>
      </c>
      <c r="F42" s="23" t="s">
        <v>257</v>
      </c>
      <c r="G42" s="23" t="s">
        <v>258</v>
      </c>
      <c r="H42" s="26" t="s">
        <v>259</v>
      </c>
      <c r="I42" s="23" t="s">
        <v>260</v>
      </c>
      <c r="J42" s="23">
        <v>7500</v>
      </c>
      <c r="K42" s="23">
        <f t="shared" si="0"/>
        <v>6795</v>
      </c>
      <c r="L42" s="23"/>
      <c r="M42" s="23">
        <v>6795</v>
      </c>
      <c r="N42" s="23" t="s">
        <v>79</v>
      </c>
      <c r="O42" s="23" t="s">
        <v>261</v>
      </c>
      <c r="P42" s="51"/>
      <c r="Q42" s="5"/>
    </row>
    <row r="43" s="7" customFormat="1" ht="96" spans="1:17">
      <c r="A43" s="22">
        <v>36</v>
      </c>
      <c r="B43" s="23" t="s">
        <v>262</v>
      </c>
      <c r="C43" s="25" t="s">
        <v>263</v>
      </c>
      <c r="D43" s="23" t="s">
        <v>73</v>
      </c>
      <c r="E43" s="23" t="s">
        <v>74</v>
      </c>
      <c r="F43" s="23" t="s">
        <v>121</v>
      </c>
      <c r="G43" s="23" t="s">
        <v>264</v>
      </c>
      <c r="H43" s="23" t="s">
        <v>265</v>
      </c>
      <c r="I43" s="23" t="s">
        <v>266</v>
      </c>
      <c r="J43" s="23">
        <v>200</v>
      </c>
      <c r="K43" s="23">
        <f t="shared" si="0"/>
        <v>200</v>
      </c>
      <c r="L43" s="23"/>
      <c r="M43" s="23">
        <v>200</v>
      </c>
      <c r="N43" s="23" t="s">
        <v>79</v>
      </c>
      <c r="O43" s="23" t="s">
        <v>267</v>
      </c>
      <c r="P43" s="51"/>
      <c r="Q43" s="5"/>
    </row>
    <row r="44" s="8" customFormat="1" ht="84" spans="1:17">
      <c r="A44" s="22">
        <v>37</v>
      </c>
      <c r="B44" s="23" t="s">
        <v>268</v>
      </c>
      <c r="C44" s="25" t="s">
        <v>269</v>
      </c>
      <c r="D44" s="23" t="s">
        <v>73</v>
      </c>
      <c r="E44" s="23" t="s">
        <v>74</v>
      </c>
      <c r="F44" s="23" t="s">
        <v>121</v>
      </c>
      <c r="G44" s="23" t="s">
        <v>270</v>
      </c>
      <c r="H44" s="23" t="s">
        <v>271</v>
      </c>
      <c r="I44" s="23" t="s">
        <v>195</v>
      </c>
      <c r="J44" s="23">
        <v>400</v>
      </c>
      <c r="K44" s="23">
        <f t="shared" ref="K44:K68" si="1">SUM(L44:M44)</f>
        <v>400</v>
      </c>
      <c r="L44" s="23">
        <v>400</v>
      </c>
      <c r="M44" s="23"/>
      <c r="N44" s="23" t="s">
        <v>272</v>
      </c>
      <c r="O44" s="23" t="s">
        <v>273</v>
      </c>
      <c r="P44" s="52"/>
      <c r="Q44" s="4"/>
    </row>
    <row r="45" s="8" customFormat="1" ht="85" customHeight="1" spans="1:17">
      <c r="A45" s="22">
        <v>38</v>
      </c>
      <c r="B45" s="23" t="s">
        <v>274</v>
      </c>
      <c r="C45" s="25" t="s">
        <v>275</v>
      </c>
      <c r="D45" s="23" t="s">
        <v>73</v>
      </c>
      <c r="E45" s="23" t="s">
        <v>74</v>
      </c>
      <c r="F45" s="23" t="s">
        <v>121</v>
      </c>
      <c r="G45" s="23" t="s">
        <v>276</v>
      </c>
      <c r="H45" s="23" t="s">
        <v>277</v>
      </c>
      <c r="I45" s="23" t="s">
        <v>278</v>
      </c>
      <c r="J45" s="23">
        <v>400</v>
      </c>
      <c r="K45" s="23">
        <f t="shared" si="1"/>
        <v>400</v>
      </c>
      <c r="L45" s="23">
        <v>400</v>
      </c>
      <c r="M45" s="23"/>
      <c r="N45" s="23" t="s">
        <v>272</v>
      </c>
      <c r="O45" s="23" t="s">
        <v>279</v>
      </c>
      <c r="P45" s="52"/>
      <c r="Q45" s="4"/>
    </row>
    <row r="46" s="8" customFormat="1" ht="85" customHeight="1" spans="1:17">
      <c r="A46" s="22">
        <v>39</v>
      </c>
      <c r="B46" s="23" t="s">
        <v>280</v>
      </c>
      <c r="C46" s="25" t="s">
        <v>281</v>
      </c>
      <c r="D46" s="23" t="s">
        <v>73</v>
      </c>
      <c r="E46" s="23" t="s">
        <v>74</v>
      </c>
      <c r="F46" s="23" t="s">
        <v>121</v>
      </c>
      <c r="G46" s="23" t="s">
        <v>282</v>
      </c>
      <c r="H46" s="23" t="s">
        <v>283</v>
      </c>
      <c r="I46" s="23" t="s">
        <v>240</v>
      </c>
      <c r="J46" s="23">
        <v>350</v>
      </c>
      <c r="K46" s="23">
        <f t="shared" si="1"/>
        <v>350</v>
      </c>
      <c r="L46" s="23">
        <v>350</v>
      </c>
      <c r="M46" s="23"/>
      <c r="N46" s="23" t="s">
        <v>272</v>
      </c>
      <c r="O46" s="23" t="s">
        <v>284</v>
      </c>
      <c r="P46" s="52"/>
      <c r="Q46" s="4"/>
    </row>
    <row r="47" s="8" customFormat="1" ht="85" customHeight="1" spans="1:17">
      <c r="A47" s="22">
        <v>40</v>
      </c>
      <c r="B47" s="23" t="s">
        <v>285</v>
      </c>
      <c r="C47" s="25" t="s">
        <v>286</v>
      </c>
      <c r="D47" s="23" t="s">
        <v>73</v>
      </c>
      <c r="E47" s="23" t="s">
        <v>74</v>
      </c>
      <c r="F47" s="23" t="s">
        <v>121</v>
      </c>
      <c r="G47" s="23" t="s">
        <v>287</v>
      </c>
      <c r="H47" s="23" t="s">
        <v>288</v>
      </c>
      <c r="I47" s="23" t="s">
        <v>240</v>
      </c>
      <c r="J47" s="23">
        <v>350</v>
      </c>
      <c r="K47" s="23">
        <f t="shared" si="1"/>
        <v>350</v>
      </c>
      <c r="L47" s="23">
        <v>350</v>
      </c>
      <c r="M47" s="23"/>
      <c r="N47" s="23" t="s">
        <v>272</v>
      </c>
      <c r="O47" s="23" t="s">
        <v>289</v>
      </c>
      <c r="P47" s="52"/>
      <c r="Q47" s="4"/>
    </row>
    <row r="48" s="8" customFormat="1" ht="85" customHeight="1" spans="1:17">
      <c r="A48" s="22">
        <v>41</v>
      </c>
      <c r="B48" s="23" t="s">
        <v>290</v>
      </c>
      <c r="C48" s="25" t="s">
        <v>291</v>
      </c>
      <c r="D48" s="23" t="s">
        <v>73</v>
      </c>
      <c r="E48" s="23" t="s">
        <v>74</v>
      </c>
      <c r="F48" s="23" t="s">
        <v>121</v>
      </c>
      <c r="G48" s="23" t="s">
        <v>292</v>
      </c>
      <c r="H48" s="23" t="s">
        <v>293</v>
      </c>
      <c r="I48" s="23" t="s">
        <v>294</v>
      </c>
      <c r="J48" s="23">
        <v>400</v>
      </c>
      <c r="K48" s="23">
        <f t="shared" si="1"/>
        <v>400</v>
      </c>
      <c r="L48" s="23">
        <v>400</v>
      </c>
      <c r="M48" s="23"/>
      <c r="N48" s="23" t="s">
        <v>272</v>
      </c>
      <c r="O48" s="23" t="s">
        <v>295</v>
      </c>
      <c r="P48" s="52"/>
      <c r="Q48" s="4"/>
    </row>
    <row r="49" s="8" customFormat="1" ht="85" customHeight="1" spans="1:17">
      <c r="A49" s="22">
        <v>42</v>
      </c>
      <c r="B49" s="23" t="s">
        <v>296</v>
      </c>
      <c r="C49" s="25" t="s">
        <v>297</v>
      </c>
      <c r="D49" s="23" t="s">
        <v>73</v>
      </c>
      <c r="E49" s="23" t="s">
        <v>74</v>
      </c>
      <c r="F49" s="23" t="s">
        <v>121</v>
      </c>
      <c r="G49" s="23" t="s">
        <v>298</v>
      </c>
      <c r="H49" s="23" t="s">
        <v>299</v>
      </c>
      <c r="I49" s="23" t="s">
        <v>300</v>
      </c>
      <c r="J49" s="23">
        <v>333</v>
      </c>
      <c r="K49" s="23">
        <f t="shared" si="1"/>
        <v>333</v>
      </c>
      <c r="L49" s="23">
        <v>333</v>
      </c>
      <c r="M49" s="23"/>
      <c r="N49" s="23" t="s">
        <v>272</v>
      </c>
      <c r="O49" s="23" t="s">
        <v>301</v>
      </c>
      <c r="P49" s="52"/>
      <c r="Q49" s="4"/>
    </row>
    <row r="50" s="8" customFormat="1" ht="85" customHeight="1" spans="1:17">
      <c r="A50" s="22">
        <v>43</v>
      </c>
      <c r="B50" s="23" t="s">
        <v>302</v>
      </c>
      <c r="C50" s="25" t="s">
        <v>303</v>
      </c>
      <c r="D50" s="23" t="s">
        <v>73</v>
      </c>
      <c r="E50" s="23" t="s">
        <v>74</v>
      </c>
      <c r="F50" s="23" t="s">
        <v>121</v>
      </c>
      <c r="G50" s="23" t="s">
        <v>304</v>
      </c>
      <c r="H50" s="23" t="s">
        <v>305</v>
      </c>
      <c r="I50" s="23" t="s">
        <v>306</v>
      </c>
      <c r="J50" s="23">
        <v>400</v>
      </c>
      <c r="K50" s="23">
        <f t="shared" si="1"/>
        <v>400</v>
      </c>
      <c r="L50" s="23">
        <v>400</v>
      </c>
      <c r="M50" s="23"/>
      <c r="N50" s="23" t="s">
        <v>272</v>
      </c>
      <c r="O50" s="23" t="s">
        <v>307</v>
      </c>
      <c r="P50" s="52"/>
      <c r="Q50" s="4"/>
    </row>
    <row r="51" s="8" customFormat="1" ht="85" customHeight="1" spans="1:17">
      <c r="A51" s="22">
        <v>44</v>
      </c>
      <c r="B51" s="23" t="s">
        <v>308</v>
      </c>
      <c r="C51" s="25" t="s">
        <v>309</v>
      </c>
      <c r="D51" s="23" t="s">
        <v>73</v>
      </c>
      <c r="E51" s="23" t="s">
        <v>74</v>
      </c>
      <c r="F51" s="23" t="s">
        <v>121</v>
      </c>
      <c r="G51" s="23" t="s">
        <v>310</v>
      </c>
      <c r="H51" s="23" t="s">
        <v>311</v>
      </c>
      <c r="I51" s="23" t="s">
        <v>306</v>
      </c>
      <c r="J51" s="23">
        <v>400</v>
      </c>
      <c r="K51" s="23">
        <f t="shared" si="1"/>
        <v>400</v>
      </c>
      <c r="L51" s="23">
        <v>400</v>
      </c>
      <c r="M51" s="23"/>
      <c r="N51" s="23" t="s">
        <v>272</v>
      </c>
      <c r="O51" s="23" t="s">
        <v>312</v>
      </c>
      <c r="P51" s="52"/>
      <c r="Q51" s="4"/>
    </row>
    <row r="52" s="8" customFormat="1" ht="85" customHeight="1" spans="1:17">
      <c r="A52" s="22">
        <v>45</v>
      </c>
      <c r="B52" s="23" t="s">
        <v>313</v>
      </c>
      <c r="C52" s="25" t="s">
        <v>314</v>
      </c>
      <c r="D52" s="23" t="s">
        <v>38</v>
      </c>
      <c r="E52" s="23" t="s">
        <v>74</v>
      </c>
      <c r="F52" s="23" t="s">
        <v>315</v>
      </c>
      <c r="G52" s="23" t="s">
        <v>316</v>
      </c>
      <c r="H52" s="23" t="s">
        <v>317</v>
      </c>
      <c r="I52" s="23" t="s">
        <v>318</v>
      </c>
      <c r="J52" s="23">
        <v>19</v>
      </c>
      <c r="K52" s="23">
        <f t="shared" si="1"/>
        <v>19</v>
      </c>
      <c r="L52" s="23">
        <v>19</v>
      </c>
      <c r="M52" s="23"/>
      <c r="N52" s="53" t="s">
        <v>319</v>
      </c>
      <c r="O52" s="23" t="s">
        <v>320</v>
      </c>
      <c r="P52" s="52"/>
      <c r="Q52" s="4"/>
    </row>
    <row r="53" s="8" customFormat="1" ht="96" spans="1:17">
      <c r="A53" s="22">
        <v>46</v>
      </c>
      <c r="B53" s="23" t="s">
        <v>321</v>
      </c>
      <c r="C53" s="25" t="s">
        <v>322</v>
      </c>
      <c r="D53" s="23" t="s">
        <v>36</v>
      </c>
      <c r="E53" s="23" t="s">
        <v>74</v>
      </c>
      <c r="F53" s="23" t="s">
        <v>323</v>
      </c>
      <c r="G53" s="23" t="s">
        <v>180</v>
      </c>
      <c r="H53" s="26" t="s">
        <v>324</v>
      </c>
      <c r="I53" s="23" t="s">
        <v>318</v>
      </c>
      <c r="J53" s="23">
        <v>1000</v>
      </c>
      <c r="K53" s="23">
        <f t="shared" si="1"/>
        <v>700</v>
      </c>
      <c r="L53" s="23">
        <v>700</v>
      </c>
      <c r="M53" s="23"/>
      <c r="N53" s="23" t="s">
        <v>319</v>
      </c>
      <c r="O53" s="23" t="s">
        <v>325</v>
      </c>
      <c r="P53" s="52"/>
      <c r="Q53" s="4"/>
    </row>
    <row r="54" s="8" customFormat="1" ht="85" customHeight="1" spans="1:17">
      <c r="A54" s="22">
        <v>47</v>
      </c>
      <c r="B54" s="23" t="s">
        <v>326</v>
      </c>
      <c r="C54" s="25" t="s">
        <v>327</v>
      </c>
      <c r="D54" s="23" t="s">
        <v>73</v>
      </c>
      <c r="E54" s="23" t="s">
        <v>74</v>
      </c>
      <c r="F54" s="23" t="s">
        <v>328</v>
      </c>
      <c r="G54" s="23" t="s">
        <v>329</v>
      </c>
      <c r="H54" s="23" t="s">
        <v>330</v>
      </c>
      <c r="I54" s="23" t="s">
        <v>130</v>
      </c>
      <c r="J54" s="23">
        <v>300</v>
      </c>
      <c r="K54" s="23">
        <f t="shared" si="1"/>
        <v>300</v>
      </c>
      <c r="L54" s="23">
        <v>300</v>
      </c>
      <c r="M54" s="23"/>
      <c r="N54" s="23" t="s">
        <v>319</v>
      </c>
      <c r="O54" s="23"/>
      <c r="P54" s="52"/>
      <c r="Q54" s="4"/>
    </row>
    <row r="55" s="8" customFormat="1" ht="216" spans="1:17">
      <c r="A55" s="22">
        <v>48</v>
      </c>
      <c r="B55" s="23" t="s">
        <v>331</v>
      </c>
      <c r="C55" s="25" t="s">
        <v>332</v>
      </c>
      <c r="D55" s="23" t="s">
        <v>73</v>
      </c>
      <c r="E55" s="23" t="s">
        <v>74</v>
      </c>
      <c r="F55" s="23" t="s">
        <v>244</v>
      </c>
      <c r="G55" s="23" t="s">
        <v>333</v>
      </c>
      <c r="H55" s="26" t="s">
        <v>334</v>
      </c>
      <c r="I55" s="23" t="s">
        <v>240</v>
      </c>
      <c r="J55" s="23">
        <v>240</v>
      </c>
      <c r="K55" s="23">
        <f t="shared" si="1"/>
        <v>240</v>
      </c>
      <c r="L55" s="23">
        <v>240</v>
      </c>
      <c r="M55" s="23"/>
      <c r="N55" s="23" t="s">
        <v>319</v>
      </c>
      <c r="O55" s="23" t="s">
        <v>335</v>
      </c>
      <c r="P55" s="52"/>
      <c r="Q55" s="4"/>
    </row>
    <row r="56" s="8" customFormat="1" ht="85" customHeight="1" spans="1:17">
      <c r="A56" s="22">
        <v>49</v>
      </c>
      <c r="B56" s="23" t="s">
        <v>336</v>
      </c>
      <c r="C56" s="25" t="s">
        <v>337</v>
      </c>
      <c r="D56" s="23" t="s">
        <v>73</v>
      </c>
      <c r="E56" s="23" t="s">
        <v>74</v>
      </c>
      <c r="F56" s="23" t="s">
        <v>338</v>
      </c>
      <c r="G56" s="23" t="s">
        <v>121</v>
      </c>
      <c r="H56" s="26" t="s">
        <v>339</v>
      </c>
      <c r="I56" s="23" t="s">
        <v>300</v>
      </c>
      <c r="J56" s="23">
        <v>796</v>
      </c>
      <c r="K56" s="23">
        <f t="shared" si="1"/>
        <v>796</v>
      </c>
      <c r="L56" s="23">
        <v>796</v>
      </c>
      <c r="M56" s="23"/>
      <c r="N56" s="23" t="s">
        <v>319</v>
      </c>
      <c r="O56" s="23" t="s">
        <v>340</v>
      </c>
      <c r="P56" s="52"/>
      <c r="Q56" s="4"/>
    </row>
    <row r="57" s="4" customFormat="1" ht="150" customHeight="1" spans="1:15">
      <c r="A57" s="22">
        <v>50</v>
      </c>
      <c r="B57" s="23" t="s">
        <v>341</v>
      </c>
      <c r="C57" s="28" t="s">
        <v>342</v>
      </c>
      <c r="D57" s="28" t="s">
        <v>73</v>
      </c>
      <c r="E57" s="28" t="s">
        <v>74</v>
      </c>
      <c r="F57" s="23" t="s">
        <v>343</v>
      </c>
      <c r="G57" s="28" t="s">
        <v>344</v>
      </c>
      <c r="H57" s="29" t="s">
        <v>345</v>
      </c>
      <c r="I57" s="28" t="s">
        <v>346</v>
      </c>
      <c r="J57" s="54">
        <v>2705.25</v>
      </c>
      <c r="K57" s="23">
        <f t="shared" si="1"/>
        <v>2700</v>
      </c>
      <c r="L57" s="53"/>
      <c r="M57" s="53">
        <v>2700</v>
      </c>
      <c r="N57" s="53" t="s">
        <v>79</v>
      </c>
      <c r="O57" s="53" t="s">
        <v>347</v>
      </c>
    </row>
    <row r="58" s="4" customFormat="1" ht="91" customHeight="1" spans="1:15">
      <c r="A58" s="22">
        <v>51</v>
      </c>
      <c r="B58" s="23" t="s">
        <v>348</v>
      </c>
      <c r="C58" s="28" t="s">
        <v>349</v>
      </c>
      <c r="D58" s="28" t="s">
        <v>73</v>
      </c>
      <c r="E58" s="28" t="s">
        <v>74</v>
      </c>
      <c r="F58" s="23" t="s">
        <v>343</v>
      </c>
      <c r="G58" s="28" t="s">
        <v>344</v>
      </c>
      <c r="H58" s="29" t="s">
        <v>350</v>
      </c>
      <c r="I58" s="28" t="s">
        <v>346</v>
      </c>
      <c r="J58" s="54">
        <v>2835.77</v>
      </c>
      <c r="K58" s="23">
        <f t="shared" si="1"/>
        <v>2836</v>
      </c>
      <c r="L58" s="53">
        <v>2400</v>
      </c>
      <c r="M58" s="53">
        <v>436</v>
      </c>
      <c r="N58" s="53" t="s">
        <v>79</v>
      </c>
      <c r="O58" s="53" t="s">
        <v>347</v>
      </c>
    </row>
    <row r="59" s="4" customFormat="1" ht="144" spans="1:15">
      <c r="A59" s="22">
        <v>52</v>
      </c>
      <c r="B59" s="23" t="s">
        <v>351</v>
      </c>
      <c r="C59" s="23" t="s">
        <v>352</v>
      </c>
      <c r="D59" s="23" t="s">
        <v>73</v>
      </c>
      <c r="E59" s="23" t="s">
        <v>74</v>
      </c>
      <c r="F59" s="23" t="s">
        <v>343</v>
      </c>
      <c r="G59" s="30" t="s">
        <v>344</v>
      </c>
      <c r="H59" s="31" t="s">
        <v>353</v>
      </c>
      <c r="I59" s="28" t="s">
        <v>346</v>
      </c>
      <c r="J59" s="54">
        <v>977.12</v>
      </c>
      <c r="K59" s="23">
        <f t="shared" si="1"/>
        <v>950</v>
      </c>
      <c r="L59" s="53"/>
      <c r="M59" s="53">
        <v>950</v>
      </c>
      <c r="N59" s="53" t="s">
        <v>79</v>
      </c>
      <c r="O59" s="53" t="s">
        <v>354</v>
      </c>
    </row>
    <row r="60" s="4" customFormat="1" ht="156" customHeight="1" spans="1:15">
      <c r="A60" s="22">
        <v>53</v>
      </c>
      <c r="B60" s="23" t="s">
        <v>355</v>
      </c>
      <c r="C60" s="27" t="s">
        <v>356</v>
      </c>
      <c r="D60" s="23" t="s">
        <v>35</v>
      </c>
      <c r="E60" s="23" t="s">
        <v>74</v>
      </c>
      <c r="F60" s="23" t="s">
        <v>343</v>
      </c>
      <c r="G60" s="28" t="s">
        <v>344</v>
      </c>
      <c r="H60" s="27" t="s">
        <v>357</v>
      </c>
      <c r="I60" s="23" t="s">
        <v>346</v>
      </c>
      <c r="J60" s="54">
        <v>751.36</v>
      </c>
      <c r="K60" s="23">
        <f t="shared" si="1"/>
        <v>750</v>
      </c>
      <c r="L60" s="53">
        <v>750</v>
      </c>
      <c r="M60" s="53"/>
      <c r="N60" s="53" t="s">
        <v>79</v>
      </c>
      <c r="O60" s="53" t="s">
        <v>358</v>
      </c>
    </row>
    <row r="61" s="4" customFormat="1" ht="134" customHeight="1" spans="1:15">
      <c r="A61" s="22">
        <v>54</v>
      </c>
      <c r="B61" s="23" t="s">
        <v>359</v>
      </c>
      <c r="C61" s="28" t="s">
        <v>360</v>
      </c>
      <c r="D61" s="28" t="s">
        <v>73</v>
      </c>
      <c r="E61" s="28" t="s">
        <v>74</v>
      </c>
      <c r="F61" s="23" t="s">
        <v>343</v>
      </c>
      <c r="G61" s="28" t="s">
        <v>344</v>
      </c>
      <c r="H61" s="29" t="s">
        <v>361</v>
      </c>
      <c r="I61" s="28" t="s">
        <v>346</v>
      </c>
      <c r="J61" s="54">
        <v>2900</v>
      </c>
      <c r="K61" s="23">
        <f t="shared" si="1"/>
        <v>2900</v>
      </c>
      <c r="L61" s="54">
        <v>2900</v>
      </c>
      <c r="M61" s="53"/>
      <c r="N61" s="53" t="s">
        <v>79</v>
      </c>
      <c r="O61" s="53" t="s">
        <v>362</v>
      </c>
    </row>
    <row r="62" s="4" customFormat="1" ht="156" customHeight="1" spans="1:15">
      <c r="A62" s="22">
        <v>55</v>
      </c>
      <c r="B62" s="23" t="s">
        <v>363</v>
      </c>
      <c r="C62" s="27" t="s">
        <v>364</v>
      </c>
      <c r="D62" s="23" t="s">
        <v>73</v>
      </c>
      <c r="E62" s="23" t="s">
        <v>74</v>
      </c>
      <c r="F62" s="23" t="s">
        <v>365</v>
      </c>
      <c r="G62" s="28" t="s">
        <v>344</v>
      </c>
      <c r="H62" s="27" t="s">
        <v>366</v>
      </c>
      <c r="I62" s="23" t="s">
        <v>346</v>
      </c>
      <c r="J62" s="54">
        <v>1064</v>
      </c>
      <c r="K62" s="23">
        <f t="shared" si="1"/>
        <v>1000</v>
      </c>
      <c r="L62" s="53">
        <v>1000</v>
      </c>
      <c r="M62" s="53"/>
      <c r="N62" s="53" t="s">
        <v>79</v>
      </c>
      <c r="O62" s="53" t="s">
        <v>367</v>
      </c>
    </row>
    <row r="63" s="4" customFormat="1" ht="156" customHeight="1" spans="1:15">
      <c r="A63" s="22">
        <v>56</v>
      </c>
      <c r="B63" s="23" t="s">
        <v>368</v>
      </c>
      <c r="C63" s="27" t="s">
        <v>369</v>
      </c>
      <c r="D63" s="23" t="s">
        <v>35</v>
      </c>
      <c r="E63" s="23" t="s">
        <v>74</v>
      </c>
      <c r="F63" s="23" t="s">
        <v>365</v>
      </c>
      <c r="G63" s="28" t="s">
        <v>344</v>
      </c>
      <c r="H63" s="32" t="s">
        <v>370</v>
      </c>
      <c r="I63" s="23" t="s">
        <v>346</v>
      </c>
      <c r="J63" s="54">
        <v>900</v>
      </c>
      <c r="K63" s="23">
        <f t="shared" si="1"/>
        <v>900</v>
      </c>
      <c r="L63" s="53"/>
      <c r="M63" s="53">
        <v>900</v>
      </c>
      <c r="N63" s="53" t="s">
        <v>79</v>
      </c>
      <c r="O63" s="53" t="s">
        <v>371</v>
      </c>
    </row>
    <row r="64" s="4" customFormat="1" ht="100" customHeight="1" spans="1:15">
      <c r="A64" s="22">
        <v>57</v>
      </c>
      <c r="B64" s="23" t="s">
        <v>372</v>
      </c>
      <c r="C64" s="23" t="s">
        <v>373</v>
      </c>
      <c r="D64" s="33" t="s">
        <v>73</v>
      </c>
      <c r="E64" s="28" t="s">
        <v>74</v>
      </c>
      <c r="F64" s="28" t="s">
        <v>374</v>
      </c>
      <c r="G64" s="23" t="s">
        <v>375</v>
      </c>
      <c r="H64" s="26" t="s">
        <v>376</v>
      </c>
      <c r="I64" s="28" t="s">
        <v>377</v>
      </c>
      <c r="J64" s="54">
        <v>390</v>
      </c>
      <c r="K64" s="23">
        <f t="shared" si="1"/>
        <v>390</v>
      </c>
      <c r="L64" s="53">
        <v>390</v>
      </c>
      <c r="M64" s="53"/>
      <c r="N64" s="53" t="s">
        <v>79</v>
      </c>
      <c r="O64" s="53" t="s">
        <v>378</v>
      </c>
    </row>
    <row r="65" s="8" customFormat="1" ht="68" customHeight="1" spans="1:15">
      <c r="A65" s="22">
        <v>58</v>
      </c>
      <c r="B65" s="23" t="s">
        <v>379</v>
      </c>
      <c r="C65" s="28" t="s">
        <v>380</v>
      </c>
      <c r="D65" s="28" t="s">
        <v>38</v>
      </c>
      <c r="E65" s="28" t="s">
        <v>74</v>
      </c>
      <c r="F65" s="23" t="s">
        <v>381</v>
      </c>
      <c r="G65" s="23" t="s">
        <v>15</v>
      </c>
      <c r="H65" s="29" t="s">
        <v>382</v>
      </c>
      <c r="I65" s="28" t="s">
        <v>383</v>
      </c>
      <c r="J65" s="54">
        <v>861</v>
      </c>
      <c r="K65" s="23">
        <f t="shared" si="1"/>
        <v>861</v>
      </c>
      <c r="L65" s="53">
        <v>861</v>
      </c>
      <c r="M65" s="53"/>
      <c r="N65" s="53" t="s">
        <v>79</v>
      </c>
      <c r="O65" s="53" t="s">
        <v>384</v>
      </c>
    </row>
    <row r="66" s="8" customFormat="1" ht="99" customHeight="1" spans="1:15">
      <c r="A66" s="22">
        <v>59</v>
      </c>
      <c r="B66" s="23" t="s">
        <v>385</v>
      </c>
      <c r="C66" s="23" t="s">
        <v>386</v>
      </c>
      <c r="D66" s="28" t="s">
        <v>73</v>
      </c>
      <c r="E66" s="23" t="s">
        <v>74</v>
      </c>
      <c r="F66" s="28" t="s">
        <v>374</v>
      </c>
      <c r="G66" s="23" t="s">
        <v>387</v>
      </c>
      <c r="H66" s="26" t="s">
        <v>388</v>
      </c>
      <c r="I66" s="23" t="s">
        <v>266</v>
      </c>
      <c r="J66" s="54">
        <v>400</v>
      </c>
      <c r="K66" s="23">
        <f t="shared" si="1"/>
        <v>400</v>
      </c>
      <c r="L66" s="53">
        <v>400</v>
      </c>
      <c r="M66" s="53"/>
      <c r="N66" s="53" t="s">
        <v>79</v>
      </c>
      <c r="O66" s="53" t="s">
        <v>378</v>
      </c>
    </row>
    <row r="67" s="8" customFormat="1" ht="99" customHeight="1" spans="1:15">
      <c r="A67" s="22">
        <v>60</v>
      </c>
      <c r="B67" s="23" t="s">
        <v>389</v>
      </c>
      <c r="C67" s="28" t="s">
        <v>390</v>
      </c>
      <c r="D67" s="28" t="s">
        <v>73</v>
      </c>
      <c r="E67" s="28" t="s">
        <v>74</v>
      </c>
      <c r="F67" s="23" t="s">
        <v>343</v>
      </c>
      <c r="G67" s="23" t="s">
        <v>391</v>
      </c>
      <c r="H67" s="29" t="s">
        <v>392</v>
      </c>
      <c r="I67" s="28" t="s">
        <v>393</v>
      </c>
      <c r="J67" s="54">
        <v>400</v>
      </c>
      <c r="K67" s="23">
        <f t="shared" si="1"/>
        <v>400</v>
      </c>
      <c r="L67" s="53">
        <v>400</v>
      </c>
      <c r="M67" s="53"/>
      <c r="N67" s="53" t="s">
        <v>79</v>
      </c>
      <c r="O67" s="53" t="s">
        <v>378</v>
      </c>
    </row>
    <row r="68" s="8" customFormat="1" ht="99" customHeight="1" spans="1:15">
      <c r="A68" s="22">
        <v>61</v>
      </c>
      <c r="B68" s="23" t="s">
        <v>394</v>
      </c>
      <c r="C68" s="28" t="s">
        <v>395</v>
      </c>
      <c r="D68" s="28" t="s">
        <v>73</v>
      </c>
      <c r="E68" s="28" t="s">
        <v>74</v>
      </c>
      <c r="F68" s="23" t="s">
        <v>343</v>
      </c>
      <c r="G68" s="23" t="s">
        <v>396</v>
      </c>
      <c r="H68" s="29" t="s">
        <v>397</v>
      </c>
      <c r="I68" s="28" t="s">
        <v>398</v>
      </c>
      <c r="J68" s="54">
        <v>380</v>
      </c>
      <c r="K68" s="23">
        <f t="shared" si="1"/>
        <v>326</v>
      </c>
      <c r="L68" s="53">
        <v>326</v>
      </c>
      <c r="M68" s="54"/>
      <c r="N68" s="53" t="s">
        <v>319</v>
      </c>
      <c r="O68" s="53" t="s">
        <v>399</v>
      </c>
    </row>
  </sheetData>
  <autoFilter ref="A7:Q68">
    <extLst/>
  </autoFilter>
  <mergeCells count="22">
    <mergeCell ref="A1:O1"/>
    <mergeCell ref="A2:C2"/>
    <mergeCell ref="H2:I2"/>
    <mergeCell ref="J2:M2"/>
    <mergeCell ref="J3:M3"/>
    <mergeCell ref="K4:M4"/>
    <mergeCell ref="L5:M5"/>
    <mergeCell ref="A7:H7"/>
    <mergeCell ref="A3:A6"/>
    <mergeCell ref="B3:B6"/>
    <mergeCell ref="C3:C6"/>
    <mergeCell ref="D3:D6"/>
    <mergeCell ref="E3:E6"/>
    <mergeCell ref="F3:F6"/>
    <mergeCell ref="G3:G6"/>
    <mergeCell ref="H3:H6"/>
    <mergeCell ref="I3:I6"/>
    <mergeCell ref="J4:J6"/>
    <mergeCell ref="K5:K6"/>
    <mergeCell ref="N3:N6"/>
    <mergeCell ref="O3:O6"/>
    <mergeCell ref="P3:P6"/>
  </mergeCells>
  <dataValidations count="2">
    <dataValidation type="list" allowBlank="1" showInputMessage="1" showErrorMessage="1" sqref="D8:D39">
      <formula1>"产业发展类,就业类,乡村建设类,易地搬迁后扶类,巩固拓展脱贫攻坚成果类,其他类"</formula1>
    </dataValidation>
    <dataValidation type="list" allowBlank="1" showInputMessage="1" showErrorMessage="1" sqref="E8:E39">
      <formula1>"新建,续建,改扩建"</formula1>
    </dataValidation>
  </dataValidations>
  <pageMargins left="0.590277777777778" right="0.196527777777778" top="0.393055555555556" bottom="0.393055555555556" header="0.298611111111111" footer="0.298611111111111"/>
  <pageSetup paperSize="8" scale="7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进展汇总</vt:lpstr>
      <vt:lpstr>分类汇总</vt:lpstr>
      <vt:lpstr>墨玉县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2025-06-17T08:20:10Z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BAF802EAA1DB48ECB16250069229FE91_13</vt:lpwstr>
  </property>
  <property fmtid="{D5CDD505-2E9C-101B-9397-08002B2CF9AE}" pid="3" name="KSOProductBuildVer">
    <vt:lpwstr>2052-11.8.2.8506</vt:lpwstr>
  </property>
  <property fmtid="{D5CDD505-2E9C-101B-9397-08002B2CF9AE}" pid="4" name="KSOReadingLayout">
    <vt:bool>true</vt:bool>
  </property>
</Properties>
</file>