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599"/>
  </bookViews>
  <sheets>
    <sheet name="墨玉县2026年项目库 (细)" sheetId="14" r:id="rId1"/>
    <sheet name="项目库分类汇总表" sheetId="16" r:id="rId2"/>
    <sheet name="Sheet1" sheetId="15" state="hidden" r:id="rId3"/>
  </sheets>
  <definedNames>
    <definedName name="_xlnm._FilterDatabase" localSheetId="0" hidden="1">'墨玉县2026年项目库 (细)'!$A$7:$AE$136</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'墨玉县2026年项目库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1">项目库分类汇总表!$A$1:$Z$5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<sst xmlns="http://schemas.openxmlformats.org/spreadsheetml/2006/main" count="2134" uniqueCount="896">
  <si>
    <t>附件</t>
  </si>
  <si>
    <t>2026年和田地区墨玉县财政衔接资金项目库表</t>
  </si>
  <si>
    <t>序号</t>
  </si>
  <si>
    <t>项目库编号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</si>
  <si>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</si>
  <si>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</si>
  <si>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</si>
  <si>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</si>
  <si>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</si>
  <si>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</si>
  <si>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</si>
  <si>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</si>
  <si>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</si>
  <si>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</si>
  <si>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</si>
  <si>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</si>
  <si>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</si>
  <si>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</si>
  <si>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</si>
  <si>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</si>
  <si>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</si>
  <si>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</si>
  <si>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</si>
  <si>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</si>
  <si>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</si>
  <si>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</si>
  <si>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</si>
  <si>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</si>
  <si>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</si>
  <si>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</si>
  <si>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</si>
  <si>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</si>
  <si>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1</t>
  </si>
  <si>
    <t>MY2025-089</t>
  </si>
  <si>
    <t>墨玉县万亩现代设施农业道路系统建设项目（一期）</t>
  </si>
  <si>
    <t>乡村建设行动</t>
  </si>
  <si>
    <t>农村基础设施（含产业配套基础设施）</t>
  </si>
  <si>
    <t>产业路、资源路、旅游路建设</t>
  </si>
  <si>
    <t>墨玉县现代农业园区</t>
  </si>
  <si>
    <t>新建道路长度为10678.528米，共12条线路，道路沿线交叉口15个，2号线、9号线两端设置20m×20m的回车场，形成路面宽度4、6米，道路两侧均为0.5米土路肩。</t>
  </si>
  <si>
    <t>带动生产、其他</t>
  </si>
  <si>
    <t>否</t>
  </si>
  <si>
    <t>是</t>
  </si>
  <si>
    <t>项目的建设能够为企业投资建设的450座现代温室大棚改善农产品运输条件，降低运输成本，促进戈壁滩设施果蔬种植产业链发展、提高生产效率，增加700多个就业岗位，带动群众增收，促进当地经济社会的可持续发展。</t>
  </si>
  <si>
    <t>墨玉县现代农业园区管委会</t>
  </si>
  <si>
    <t>续建</t>
  </si>
  <si>
    <t>拟计划第一批实施</t>
  </si>
  <si>
    <t>2</t>
  </si>
  <si>
    <t>MY2025-096</t>
  </si>
  <si>
    <t>墨玉县万亩现代设施农业道路系统建设项目（二期）</t>
  </si>
  <si>
    <t>新建道路长度为14877米（含13条线路），其中4米宽行车道11086米，4.5米宽行车道3791米，道路等级为巷路，实施道路沿线交叉口共12个，道路两侧均为0.5米土路肩。</t>
  </si>
  <si>
    <t>项目的建设能够为企业投资建设的400余座现代温室大棚改善农产品运输条件，降低运输成本，促进戈壁滩设施果蔬种植产业链发展、提高生产效率，增加600多个就业岗位，带动群众增收，促进当地经济社会的可持续发展。</t>
  </si>
  <si>
    <t>3</t>
  </si>
  <si>
    <t>MY2025-005</t>
  </si>
  <si>
    <t>墨玉县北部防沙治沙水源工程（二期）</t>
  </si>
  <si>
    <t>产业发展</t>
  </si>
  <si>
    <t>配套设施项目</t>
  </si>
  <si>
    <t>小型农田水利设施建设</t>
  </si>
  <si>
    <t>墨玉县萨依巴格乡，阿克萨拉依乡，加汗巴格乡，吐外特乡，英也尔乡，喀瓦克乡，玉北开发区</t>
  </si>
  <si>
    <t>财政衔接资金用于：流量小于1m³/s及以下的11.52公里供水管道建设及环评、水土保持、勘察设计费、工程建设监理费、全过程质量检测费、跟踪审计费等前期费用支出；
（1）新建东干管长度3.1公里，管材采用玻璃钢管，管径DN1200，压力等级2.5兆帕，设计流量为0.91立方米/秒；
（2）新建西干管长度6.02公里，管材采用玻璃钢管，管径DN1000，压力等级2.5兆帕，设计流量为0.63立方米/秒；
（3）新建北1干管长度2.4公里，管材采用玻璃钢管，管径DN1200，压力等级2.5兆帕，设计流量为0.72立方米/秒。</t>
  </si>
  <si>
    <t>其他</t>
  </si>
  <si>
    <t>粮经</t>
  </si>
  <si>
    <t>一是为防沙治沙林草产业灌溉、人畜饮水等关键需求提供充足水源；二是防沙治沙区域植被覆盖率提高 ，有效遏制土地沙化趋势，改善区域生态环境；三是工程实施带动防沙治沙区域内农业生产发展，通过灌溉保障农作物产量稳定增长，每年增加3000多个就业岗位。</t>
  </si>
  <si>
    <t>墨玉县水利局</t>
  </si>
  <si>
    <t>4</t>
  </si>
  <si>
    <t>MY2026-001</t>
  </si>
  <si>
    <t>墨玉县2026年巩固拓展脱贫攻坚成果到户以奖代补-畜牧业奖补项目</t>
  </si>
  <si>
    <t>生产项目</t>
  </si>
  <si>
    <t>养殖业基地</t>
  </si>
  <si>
    <t>墨玉县16个乡镇</t>
  </si>
  <si>
    <t>为全县“全国防返贫监测信息系统”中符合奖补条件的4.8万户脱贫户（含监测对象）、在和田地区外或地区内种畜场新购进的良种母畜，对当年自繁扩增符合墨玉县主导品种的良种母畜），增产技术应用，禽类养殖，青贮窖建设，养殖圈舍设施改造建设、饲草料、常见多发病防治社会化服务等给予奖补；</t>
  </si>
  <si>
    <t>畜禽</t>
  </si>
  <si>
    <t>鼓励全县脱贫户（含监测对象），特别是万元以下户通过产业发展促进增收。</t>
  </si>
  <si>
    <t>墨玉县农业农村局</t>
  </si>
  <si>
    <t>到户奖补类</t>
  </si>
  <si>
    <t>5</t>
  </si>
  <si>
    <t>MY2026-002</t>
  </si>
  <si>
    <t>墨玉县2026年巩固拓展脱贫攻坚成果到户以奖代补-种植业奖补项目</t>
  </si>
  <si>
    <t>种植业基地</t>
  </si>
  <si>
    <t>为全县“全国防返贫监测信息系统”中符合奖补条件的5.6万余户脱贫户（含监测对象）30万余亩粮油、蔬菜及经济作物等，种植面积在1亩以上，对运用“良田、良法、良制”，实现种植业提质增效的，按照粮食作物单产提升（小麦平均单产较上年全县平均单产提升1.5%以上的）、耕地质量保护和提升（实施深松整地，秸秆还田的、积造有机肥）、支持关键技术运用（实施节水滴灌灌溉模式，实现水肥一体化种植的）、支持农业社会化服务（由农业社会化服务组织开展耕、种、管、收全环节托管服务的）、发展设施种植（购置菜苗；改造棚膜、棉被更换、后坡和棚架加固等；）等环节给予适当补助。</t>
  </si>
  <si>
    <t>6</t>
  </si>
  <si>
    <t>MY2026-003</t>
  </si>
  <si>
    <t>墨玉县2026年巩固拓展脱贫攻坚成果到户以奖代补-庭院经济奖补项目</t>
  </si>
  <si>
    <t>高质量庭院经济</t>
  </si>
  <si>
    <t>庭院特色种植</t>
  </si>
  <si>
    <t>为全县“全国防返贫监测信息系统”中符合奖补条件的3.5余万户脱贫户（含监测对象）利用自家房前屋后、前庭后院等区域发展家庭特色种植（茄果类蔬菜、工业辣椒、中草药及林果新品种），种植面积在0.2亩以上并产生一定效益的，按照每亩不超过1000元的标准给予补助。</t>
  </si>
  <si>
    <t>林特</t>
  </si>
  <si>
    <t>7</t>
  </si>
  <si>
    <t>MY2026-004</t>
  </si>
  <si>
    <t>墨玉县2026年巩固拓展脱贫攻坚成果到户以奖代补-林果业奖补项目</t>
  </si>
  <si>
    <t>林草基地建设</t>
  </si>
  <si>
    <t>墨玉县16个乡镇、3个街道</t>
  </si>
  <si>
    <t>为全县“全国防返贫监测信息系统”中符合奖补条件的脱贫户（含监测对象）种植面积在1亩以上的林果业（核桃、鲜食葡萄、鲜食枣、苹果、杏、新梅、杏李、樱桃、桃等）品种优化，疏密改造、整形修剪、病虫害防治等对种植各关键环节、薄弱环节给予适当补助。</t>
  </si>
  <si>
    <t>墨玉县林业和草原局</t>
  </si>
  <si>
    <t>8</t>
  </si>
  <si>
    <t>MY2026-005</t>
  </si>
  <si>
    <t>墨玉县2026年巩固拓展脱贫攻坚成果到户以奖代补-创业奖补项目</t>
  </si>
  <si>
    <t>就业项目</t>
  </si>
  <si>
    <t>创业</t>
  </si>
  <si>
    <t>创业奖补</t>
  </si>
  <si>
    <t>纳入全国防止返贫监测和衔接推进乡村振兴信息系统管理，有发展条件、发展愿望的帮扶对象鼓励自主创业，自主经营场所给予一定的补助。其中：对依法取得营业执照、相关资质或营业许可，从事特色手工产品制作、食品加工、农业农村生产生活服务等经营活动，生产或经营面积在20平方米（含）以上，正常经营至少6个月的，按照不超过2000元标准给予一次性补助；生产或经营面积不足20平方米（包括餐车、零售点等移动式摊位），正常经营至少3个月的，按照不超过1000元的标准给予一次性补助。</t>
  </si>
  <si>
    <t>就业务工，其他</t>
  </si>
  <si>
    <t>1.“奖补 + 赋能”支撑：，通过奖补进一步激发脱贫户和防止返贫监测对象自主创业的积极性，增强内生发展动力，促进脱贫人口持续增收。
2.多层辐射带动：鼓励奖补对象的创业项目（如小型养殖场、农产品加工点、乡村民宿）优先雇佣周边脱贫户、低收入农户（尤其是无法外出务工的老人、妇女），明确 “带动 1 名及以上脱贫户稳定就业。</t>
  </si>
  <si>
    <t>墨玉县市场监督管理局</t>
  </si>
  <si>
    <t>9</t>
  </si>
  <si>
    <t>MY2026-006</t>
  </si>
  <si>
    <t>墨玉县2026年公益性岗位项目</t>
  </si>
  <si>
    <t>公益性岗位</t>
  </si>
  <si>
    <t>为进一步巩固脱贫攻坚成果，全县范围内设立3386个公益性岗位，解决3386名脱贫劳动力（含监测帮扶对象）就业问题，按照1750元/人/月的标准给予补助。</t>
  </si>
  <si>
    <t>就业务工</t>
  </si>
  <si>
    <t>通过该项目的实施，为墨玉县脱贫劳动力实现就地就近稳定就业提供强有力的保障，提高工资性收入，助力墨玉县巩固脱贫成果工作，同时有效解决用人单位需求问题，有力保障全县用人单位工作的正常开展。</t>
  </si>
  <si>
    <t>墨玉县人社局</t>
  </si>
  <si>
    <t>10</t>
  </si>
  <si>
    <t>MY2026-007</t>
  </si>
  <si>
    <t>墨玉县2026年乡村振兴衔接资金外出务工人员一次性交通补助项目</t>
  </si>
  <si>
    <t>务工补助</t>
  </si>
  <si>
    <t>交通费补助</t>
  </si>
  <si>
    <t>为全县“全国防返贫监测信息系统”中符合条件的脱贫户（含监测对象）有组织、 自发到区内其他地州、疆外其他省份稳定就业在3个月以上的脱贫人口、监测对象给予一次性往返交通补助。其中：1.跨省外出务工就业人员从中央衔接资金中支付，每人往返路费最高不超过2000元。2.疆内跨地州市（含兵团）外出务工就业人员从自治区衔接资金中支付，每人往返路费最高不超过1000元。3.对地区内跨县(含兵团)务工就业人员从县本机衔接资金中支付，每人往返路费最高不超过200元。</t>
  </si>
  <si>
    <t>通过交通补助，进一步鼓励墨玉县农村劳动力外出就业，提高农民工资性收入。</t>
  </si>
  <si>
    <t>11</t>
  </si>
  <si>
    <t>MY2026-008</t>
  </si>
  <si>
    <t>墨玉县2026年小额贷款贴息</t>
  </si>
  <si>
    <t>金融保险配套项目</t>
  </si>
  <si>
    <t>小额贷款贴息</t>
  </si>
  <si>
    <t xml:space="preserve">为全县“全国防返贫监测信息系统”的脱贫户家庭和监测帮扶对象通过银行信贷自身努力搞好产业发展支持，按照放贷的当月人民银行发布的基准利息，对建档立卡系统户发展生产的贷款产生的利息给予补助（其中脱贫户的贷款贴息使用中央财政衔接推进乡村振兴补助资金，监测帮扶对象家庭中的边缘易致贫户、一般户中的突发严重困难户贷款提欸西使用县级配套资金）。
</t>
  </si>
  <si>
    <t>其他产业</t>
  </si>
  <si>
    <t>解决了农牧民自身发展资金短缺难题。我县农牧民收入较低，缺乏发展生产的启动资金，向金融机构申请贷款成本偏高，手续繁杂。脱贫贴息贷款的投入，有效地缓解了农牧民自身生产发展资金紧缺问题</t>
  </si>
  <si>
    <t>政策性常规</t>
  </si>
  <si>
    <t>12</t>
  </si>
  <si>
    <t>MY2026-009</t>
  </si>
  <si>
    <t>墨玉县2026年“雨露计划”扶持项目</t>
  </si>
  <si>
    <t>巩固三保障成果</t>
  </si>
  <si>
    <t>教育</t>
  </si>
  <si>
    <t>享受“雨露计划”职业教育补助</t>
  </si>
  <si>
    <t>墨玉县脱贫户（含监测帮扶对象家庭）中2026学年接受本地和异地中高等职业教育的15000名在校学生，按照3000元/每人的标准发放补助。</t>
  </si>
  <si>
    <t>切实解决困难家庭学生上学过程中的后顾之忧，持续改善全县脱贫户、监测户家庭学生学习、生活条件，有效帮助他们缓压减负，顺利完成学业，坚守家庭困难学生“因贫失学、因学返贫”的底线。提高脱贫户、监测户家庭自身发展能力，为促进就业打下坚实基础。</t>
  </si>
  <si>
    <t>墨玉县教育局</t>
  </si>
  <si>
    <t>拟计划自治区财政衔接资金下达后实施</t>
  </si>
  <si>
    <t>13</t>
  </si>
  <si>
    <t>MY2026-010</t>
  </si>
  <si>
    <t>墨玉县2026年农村道路日常养护</t>
  </si>
  <si>
    <t xml:space="preserve">为扎实做好墨玉县农村公路日常养护管理工作，从脱贫户和监测帮扶对象家庭中选聘年龄18周岁以上60周岁以下、品行端正、身体健康，具备野外工作劳动力的1450名人员，从事乡本辖区内的农村道路日常养护工作，农村道路日常养护人员按照1000元/每人/每月标准给予补助。
</t>
  </si>
  <si>
    <t>对墨玉县16个乡镇道路进行管护，预计提供1450个就业岗位。护路员及时清除路面泥土及杂物，隐患排查、确保路面清洁及安全。</t>
  </si>
  <si>
    <t>墨玉县交通运输局</t>
  </si>
  <si>
    <t>14</t>
  </si>
  <si>
    <t>MY2026-011</t>
  </si>
  <si>
    <t>墨玉县2026年项目管理费</t>
  </si>
  <si>
    <t>项目管理费</t>
  </si>
  <si>
    <t>墨玉县</t>
  </si>
  <si>
    <t>按照中央下达的衔接推进乡村振兴补助巩固拓展脱贫攻坚成果和乡村振兴任务资金不超过2%的比例安排项目管理费，主要用于2026年实施的各项目前期设计、评审、招标、监理以及验收等与项目管理相关的支出。</t>
  </si>
  <si>
    <t>通过项目管理费提前做好项目前期工作及监督监管工作，进一步提升项目质量，保障衔接资金项目的顺利实施。</t>
  </si>
  <si>
    <t>15</t>
  </si>
  <si>
    <t>MY2026-012</t>
  </si>
  <si>
    <t>墨玉县2026低氟边销茶送茶入户项目</t>
  </si>
  <si>
    <t>困难群众饮用低氟茶</t>
  </si>
  <si>
    <t>墨玉县16个乡（镇）、街办</t>
  </si>
  <si>
    <t>为全县1.9万余户（暂定），脱贫监测对象按照1块/户标准（400-500克），将合格的低氟边销茶发放到户，提高群众尤其是农牧民对低氟病的认识和安全消费意识，增强群众健康消费观念和防病意识，改变消费习惯。</t>
  </si>
  <si>
    <t>通过项目的实施进一步加强健康饮茶教育，引导群众饮用含氟量合格的砖茶，有效降低群众摄入氟量水平，从源头上保护群众自身健康，围绕健康饮茶习惯的培养，帮助群众梳理健康饮茶观念，增强防病意识，提升各民族群众幸福感。</t>
  </si>
  <si>
    <t>墨玉县委统战部</t>
  </si>
  <si>
    <t>设施农业类</t>
  </si>
  <si>
    <t>16</t>
  </si>
  <si>
    <t>MY2026-013</t>
  </si>
  <si>
    <t>墨玉县英也尔乡果蔬园示范基地建设项目</t>
  </si>
  <si>
    <t>墨玉县英也尔乡苏库鲁克园</t>
  </si>
  <si>
    <t>项目占地面积约75810.78㎡，新建绿色高效蔬菜大棚14座，每座大棚1643㎡，冷库一座500㎡，储仓一座1000㎡，以及其他附属设施配套。</t>
  </si>
  <si>
    <t>收益分红，就业务工，带动生产，其他</t>
  </si>
  <si>
    <t>有意向企业。项目建成后可极大改善农业生产条件，一是项目完工后由种植企业（大户）租赁使用，租金收入用于壮大村集体经济收入。二是可解决周边群众就业岗位开发，提高群众增收致富，三是增强区域农业综合生产能力，促进农村增收和带动现代化农业发展。</t>
  </si>
  <si>
    <t>墨玉县英也尔乡人民政府</t>
  </si>
  <si>
    <t>17</t>
  </si>
  <si>
    <t>MY2026-014</t>
  </si>
  <si>
    <t>墨玉县英也尔乡新建设施农业蔬菜大棚项目</t>
  </si>
  <si>
    <t>墨玉县英也尔乡苏库鲁克村</t>
  </si>
  <si>
    <t>新建蔬菜大棚10座及配套水电路等附属配套设施。总占地面积约为12000平方米，单座大棚约840平方米（14*60）；单拱双膜，单体建筑跨度14米，脊高4.8米，地上一层。设计使用年限15年；抗震设防烈度7度；主要结构选型为钢结构。</t>
  </si>
  <si>
    <t>收益分红，就业务工、其他</t>
  </si>
  <si>
    <t>项目完成后辖区种植户（企业）有偿租赁使用，主要用于反季节蔬菜种植，育苗等，年租金收入不低于5万元以上，带动就业10人以上。</t>
  </si>
  <si>
    <t>18</t>
  </si>
  <si>
    <t>MY2026-015</t>
  </si>
  <si>
    <t>墨玉县喀瓦克乡英吉盖村村集体生态采摘园项目</t>
  </si>
  <si>
    <t>墨玉县喀瓦克乡英吉盖村</t>
  </si>
  <si>
    <t>依托喀瓦克乡英吉盖村漠杨萄庄园，现有的沙漠、胡杨自然资源优势，打造集特色水果采摘和沙漠胡杨旅游为一体的特色生态产业。其中：1.新建3座大棚，每座面积600平方米，配套滴管、电力等附属设施；2.新建50亩优质葡萄采摘园，主要为节水灌溉设施、电力设施等附属设施；3.新建就业创业基地1座，地上2层，占地面积1000平方米。</t>
  </si>
  <si>
    <t>项目建成地在现英吉盖村漠杨萄庄园农家乐内，建设完成后由合作社租赁使用，同时已与和田市山东的草莓种植户已对接，愿意提供种植技术指导，后期可形成集沙漠、胡杨旅游，草莓、葡萄采摘为一体的点位，同时发展沙漠经济，建设成墨玉县喀瓦克乡首座沙疗馆，村集体实现增收40万元，带动就业岗位15人。</t>
  </si>
  <si>
    <t>墨玉县喀瓦克乡人民政府</t>
  </si>
  <si>
    <t>19</t>
  </si>
  <si>
    <t>MY2026-016</t>
  </si>
  <si>
    <t>墨玉县吐外特乡育苗全钢架日光温室大棚建设项目</t>
  </si>
  <si>
    <t>喀瓦克乡防沙治沙1号点位</t>
  </si>
  <si>
    <t>计划新建10座育苗全钢架日光温室大棚及配套水电路等附属配套设施。建设规格：长宽高为150m×15m×5.5m(占地面积3.37亩),墙体结构为钢架、钢丝，梁架结构为钢架、钢管，覆盖材料为保温被、棚膜。</t>
  </si>
  <si>
    <t>一是项目完工后种植企业（大户）有偿租赁使用，租金收入用于壮大村集体经济收入；二是带动当地群众就业，为15人提供就业增收。</t>
  </si>
  <si>
    <t>墨玉县吐外特乡人民政府</t>
  </si>
  <si>
    <t>20</t>
  </si>
  <si>
    <t>MY2026-017</t>
  </si>
  <si>
    <t>墨玉县阿克萨拉依乡巴什库木巴格村设施农业大棚建设项目</t>
  </si>
  <si>
    <t>阿克萨拉依乡巴什库木巴格村</t>
  </si>
  <si>
    <t>计划在阿克萨拉依乡巴什库木巴格村新建6座墙体钢架双膜双模日光温室大棚，总占地面积约为37亩，单座大棚占地面积约1680平方米（长宽高为120m×14m×4.8m),墙体结构为砖墙、梁架结构为钢架，覆盖材料为棚膜、防虫网、保温被，配套水电路，棚内水肥一体化、电表箱、水表、照明设施等配套设施。</t>
  </si>
  <si>
    <t>项目完成后种植户（企业）有偿租赁使用、年租金收入不低于9万元以上，带动就业12人以上。</t>
  </si>
  <si>
    <t>墨玉县阿克萨拉依乡人民政府</t>
  </si>
  <si>
    <t>21</t>
  </si>
  <si>
    <t>MY2026-018</t>
  </si>
  <si>
    <t>墨玉县阿克萨拉依乡其乃巴格村设施农业大棚建设项目</t>
  </si>
  <si>
    <t>阿克萨拉依乡其乃巴格村</t>
  </si>
  <si>
    <t>新建大棚10座，总占地面积约30亩，单座大棚面积约980平方米（14m×70m），总建筑面积约9800平方米，双拱双膜，主要结构为钢结构，新建蓄水池，容积约600m³，配套耳房、水肥一体机、灌溉设施。</t>
  </si>
  <si>
    <t>项目完成后种植户（企业）有偿租赁使用、年租金收入不低于12万元以上，带动就业15人以上。</t>
  </si>
  <si>
    <t>少数民族发展任务</t>
  </si>
  <si>
    <t>22</t>
  </si>
  <si>
    <t>MY2026-019</t>
  </si>
  <si>
    <t>墨玉县阿克萨拉依乡友谊村温室大棚建设项目</t>
  </si>
  <si>
    <t>阿克萨拉依乡友谊村</t>
  </si>
  <si>
    <t>新建大棚6座，总占地面积约30亩，单座大棚建筑面积约1260平方米（14m×90m），总建筑面积约7560平方米，采用双拱双膜，主要结构为钢结构，新建蓄水池，容积约600m³，配套耳房、水肥一体机、灌溉设施。</t>
  </si>
  <si>
    <t>23</t>
  </si>
  <si>
    <t>MY2026-020</t>
  </si>
  <si>
    <t>墨玉县托胡拉乡单坡双拱温室大棚建设项目</t>
  </si>
  <si>
    <t>托胡拉乡布古其村</t>
  </si>
  <si>
    <t>规划建设单坡双拱温室大棚12栋，单栋棚体净跨度12米，长度100米，脊高5.2米，肩高2.5米，单栋建筑面积1200平方米，总建设面积16800平方米。大棚排列方向为南北走向，棚间距≥8米，预留农机作业通道与排水渠，配套建设集中式蓄水池及卷帘、保温系统。</t>
  </si>
  <si>
    <t>12座大棚建成后，通过由脱贫户及三类户种植，直接带动农民就近就业，通过种植大棚增加收入，村集体通过收取租金的方式壮大村集体经济。</t>
  </si>
  <si>
    <t>墨玉县托胡拉乡人民政府</t>
  </si>
  <si>
    <t>24</t>
  </si>
  <si>
    <t>MY2026-021</t>
  </si>
  <si>
    <t>墨玉县加汗巴格乡巴格齐村温室大棚建设项目</t>
  </si>
  <si>
    <t>巴格齐村</t>
  </si>
  <si>
    <t>为进一步壮大村集体经济，计划在巴格齐村新建10座双拱双模大棚，单座大棚长度110m～120m，宽度14m，高度4.8m～5m，单座大棚占地面积约1540平方米～1680平方米，每座大棚配套附属工程及设备，同时进行电路、水路、入棚路新建铺设，架设电动卷帘机，棚膜、棉被、防虫网、水肥一体机、电表箱、水表箱、照明设施等配属设施安装。对原有的机电井进行提升改造。</t>
  </si>
  <si>
    <t>20座大棚建成后，通过由脱贫户及三类户种植，直接带动农民就近就业，通过种植大棚增加收入，村集体通过收取租金的方式壮大村集体经济。</t>
  </si>
  <si>
    <t>墨玉县加汗巴格乡人民政府</t>
  </si>
  <si>
    <t>25</t>
  </si>
  <si>
    <t>MY2026-022</t>
  </si>
  <si>
    <t>墨玉县乌尔其乡铁热克博斯坦村日光温室采摘园大棚建设项目</t>
  </si>
  <si>
    <t>乌尔其乡铁热克博斯坦村</t>
  </si>
  <si>
    <t>计划在乌尔其乡铁热克博斯坦村建设日光温室大棚6座。
主要建设内容：新建6座双拱双模大棚，单座大棚约1680平方米（120*14*4.8）占地面积2.52亩，棚间距≥8米，总占地面积约为40亩，地上一层，设计使用年限15年，抗震设防烈度7度。每座大棚配套配套建设电路、水路改造铺设，架设220kv电动卷帘机，棚膜、棉被、防虫网、水肥一体机、电表箱、水表箱、照明设施、围栏、大门、道路硬化等配属设施安装。</t>
  </si>
  <si>
    <t>项目完成后种植户（企业）有偿租赁使用、年租金收入不低于6万元以上，带动就业10人以上。</t>
  </si>
  <si>
    <t>墨玉县乌尔其乡人民政府</t>
  </si>
  <si>
    <t>26</t>
  </si>
  <si>
    <t>MY2026-023</t>
  </si>
  <si>
    <t>墨玉县乌尔其乡色日克勒克村日光温室采摘园大棚建设项目</t>
  </si>
  <si>
    <t>乌尔其乡色日克勒克村</t>
  </si>
  <si>
    <t>项目计划在乌尔其乡色日克勒克村建设日光温室大棚10座。主要建设内容：建设大棚10座双拱双模大棚，单座大棚约1680平方米（120*14*4.8）占地面积2.52亩，棚间距≥8米，总占地面积约为50亩，地上一层，设计使用年限15年，抗震设防烈度7度。每座大棚配套配套建设保温、电路、水路改造铺设，400KW变压器及线路、架设220kv电动卷帘机，棚膜、棉被、防虫网、水肥一体机、电表箱、水表箱、照明设施、围栏、大门、道路硬化等配属设施安装。</t>
  </si>
  <si>
    <t>项目完成后种植户（企业）有偿租赁使用、年租金收入不低于10万元以上，带动就业20人以上。</t>
  </si>
  <si>
    <t>农田配套设施类</t>
  </si>
  <si>
    <t>27</t>
  </si>
  <si>
    <t>MY2026-024</t>
  </si>
  <si>
    <t>墨玉县阔依其乡0.1万亩农田提质改造及节水灌溉设施配套项目</t>
  </si>
  <si>
    <t>墨玉县阔依其乡其热格墩村、萨达克村、英库勒村</t>
  </si>
  <si>
    <t>对阔依其乡1000亩土地进行土地平整、土壤改良、灌溉供水设施及田间道路及机耕道路、农田输配电建设等。</t>
  </si>
  <si>
    <t>土地流转、就业务工、带动生产</t>
  </si>
  <si>
    <t>通过实施土地碎片化整理，能直接净增耕地面积，实现粮食增产，节约水资源，提高灌溉效率提高群众的种粮积极性的同时提升农田的机械化水平，从而有助于种粮大户及种粮企业的吸收。</t>
  </si>
  <si>
    <t>28</t>
  </si>
  <si>
    <t>MY2026-025</t>
  </si>
  <si>
    <t>墨玉县雅瓦乡0.3万亩农田提质改造及节水灌溉设施配套项目</t>
  </si>
  <si>
    <t>墨玉县雅瓦乡比合勒克村、夏合勒克村、红星村</t>
  </si>
  <si>
    <t>对雅瓦乡辖区共计3004亩耕地进行土地平整、土壤改良、灌溉供水设施、滴灌设施及田间排碱排涝设施建设、田间道路及机耕道、农田输配电建设等。</t>
  </si>
  <si>
    <t>通过盐碱地改造，土壤改良成耕地，提高耕地综合生产能力，增加种植粮食面种，从而大大调动农民的种粮积极性，实现粮食作物稳定增产、农业持续增效和农民继续增收的目标。</t>
  </si>
  <si>
    <t>墨玉县雅瓦乡人民政府</t>
  </si>
  <si>
    <t>盐碱地改良、土地碎片化治理类</t>
  </si>
  <si>
    <t>29</t>
  </si>
  <si>
    <t>MY2026-026</t>
  </si>
  <si>
    <t>墨玉县喀尔赛镇0.23万亩农田提质改造及节水灌溉设施配套项目</t>
  </si>
  <si>
    <t xml:space="preserve">喀尔赛镇涉及村9个
</t>
  </si>
  <si>
    <t>计划在喀尔赛镇昆其村等9个村的2290亩农田农田提质改造及节水灌溉设施配套。
主要建设内容：1.田块整治工程:土地平整面积为2290亩。
2.田间道路工程:新建砂砾石道路；
3.灌溉与排水工程:新建灌溉渠道、排碱渠及渠道所涉及的渠系建筑物；
4.土壤培肥工程:通过施有机肥、秸秆还田等措施改良2290亩土地。</t>
  </si>
  <si>
    <t>墨玉县喀尔赛镇人民政府</t>
  </si>
  <si>
    <t>30</t>
  </si>
  <si>
    <t>MY2026-027</t>
  </si>
  <si>
    <t>墨玉县2026年乌尔其乡0.12万亩农田提质改造及节水灌溉设施配套项目</t>
  </si>
  <si>
    <t>在乌尔其乡阿勒米勒克村、托格拉克阿勒迪村、铁热克博斯坦村，</t>
  </si>
  <si>
    <t>项目计划在乌尔其乡辖区共：1201亩农田进行提质改造盐碱化治理及节水灌溉设施配套，其中：阿勒米勒克村1039亩、托格拉克阿勒迪村97亩、铁热克博斯坦村65亩。主要建设内容：
1.土地平整1201亩；
2.节水灌溉设施：新建灌溉渠道、排碱渠及渠道所涉及的渠系建筑物；
3.田间道路及机耕道
4.土壤培肥工程:通过施有黄腐酸等措施改良1201亩土地。</t>
  </si>
  <si>
    <t>一是通过农田提质改造，土壤改良成耕地，提高耕地综合生产能力，增加种植粮食面种；二是1201亩土地均为集体土地，项目完成后通过土地流转，壮大村集体经济收入。</t>
  </si>
  <si>
    <t>31</t>
  </si>
  <si>
    <t>MY2026-028</t>
  </si>
  <si>
    <t>墨玉县2026年阿克萨拉依乡0.1万亩农田提质改造及节水灌溉设施配套项目</t>
  </si>
  <si>
    <t>阿热巴格村、阿亚克库木巴格村、塔喀依拉村、艾力什贝希村、巴什阿热果勒村</t>
  </si>
  <si>
    <t>计划对阿克萨拉依乡阿热巴格村等4个村约1000农田提质改造及节水灌溉设施配套（其中：阿亚克库木巴格村218.5亩、艾力什贝希村300亩、阿热巴格村365.5亩、依克其村60亩）。主要建设内容：土地平整、建设沉沙池、灌溉供水设施及滴灌设施建设、田间道路及机耕道等。。</t>
  </si>
  <si>
    <t>通过规划整合零散土地资源，实现规模化、集约化生产，提高农作物单产，增加农民收入及集体收入。</t>
  </si>
  <si>
    <t>32</t>
  </si>
  <si>
    <t>MY2026-029</t>
  </si>
  <si>
    <t>墨玉县2026年加汗巴格乡阿克萨拉依村、喀亚什村农田提质改造及节水灌溉设施配套项目</t>
  </si>
  <si>
    <t>阿克萨拉依村、喀亚什村</t>
  </si>
  <si>
    <t>土地平整382亩（其中：阿克萨拉依村300亩、喀亚什村82亩）；铺设382亩土地灌溉管道，其中主干管PVC-U管材，管径250，长度900米，压力等级0.63MPa；分干管PVC-U管材，管径160，长度2912米，压力等级0.63MPa；竖管、排水管PVC-U管材，管径90，长度520米，压力等级0.63MPa；地面支管PE管材，管径D90，长度2906米，压力等级0.25MPa及相应配套设施建设；铺设382亩土地滴灌毛细管；新建机井1座、新建沉砂池一座新建沉砂池1个及附属配套设施。</t>
  </si>
  <si>
    <t>一是完善了农田灌排系统，加快建设新农村的步伐，解决了农田环境乱的问题，方便高标准农田机械化耕作。
二是项目完工后种植企业（大户）流转，土地流转费用用于壮大村集体经济收入。
三是流转后实现结余劳动力就近就地就业，部分外出务工。</t>
  </si>
  <si>
    <t>33</t>
  </si>
  <si>
    <t>MY2026-030</t>
  </si>
  <si>
    <t>墨玉县2026年雅瓦乡拉力阔勒村农田提质改造及节水灌溉设施配套项目</t>
  </si>
  <si>
    <t>雅瓦乡拉力阔勒村</t>
  </si>
  <si>
    <t>计划对拉里阔勒村3000亩土地进行土地平整、土壤改良、灌溉渠系建设及附属建筑物、排碱渠建设、田间道路等。</t>
  </si>
  <si>
    <t>34</t>
  </si>
  <si>
    <t>MY2026-031</t>
  </si>
  <si>
    <t>墨玉县2026年普恰克其镇欧吐拉奥依库勒村农田提质改造及节水灌溉设施配套项目</t>
  </si>
  <si>
    <t>墨玉县普恰克其镇欧吐拉奥依库勒村</t>
  </si>
  <si>
    <t>为进一步壮大村集体收入，计划对该村540亩土地进行土地平整、灌溉供水设施及滴灌设施、田间道路及机耕道建设等。</t>
  </si>
  <si>
    <t>土地整治后，良好的生产条件将吸引更多的农业企业或种植大户前来租赁土地，开展规模化、专业化的农业种植。预计土地租金收入将比整治前增加 50% 以上，同时，通过发展高效农业、特色农业，提高农产品的产量和质量，增加农产品的附加值，进一步带动村集体收入的增长。</t>
  </si>
  <si>
    <t>墨玉县普恰克其镇人民政府</t>
  </si>
  <si>
    <t>35</t>
  </si>
  <si>
    <t>MY2026-032</t>
  </si>
  <si>
    <t>墨玉县2026年芒来乡地产田改造项目</t>
  </si>
  <si>
    <t>墨玉县芒来乡</t>
  </si>
  <si>
    <t>为进一步壮大村集体收入，计划对全乡各村集中超过10亩以上土地进行改造，共计1289.5亩（巴扎博依村1117亩、托万芒来村10亩、古勒其村30亩、英博斯坦村15亩、核桃园村40亩、和谐村12.5亩、喀亚什村20亩、布都休克村45亩）土地进行土地平整、灌溉供水设施及滴灌设施、田间道路及机耕道建设等。</t>
  </si>
  <si>
    <t>一是完善了农田灌排系统，加快建设新农村的步伐，方便高标准农田机械化耕作。
二是项目完工后种植企业（大户）流转，土地流转费用用于壮大村集体经济收入。
三是流转后实现结余劳动力就近就地就业。</t>
  </si>
  <si>
    <t>墨玉县芒来乡人民政府</t>
  </si>
  <si>
    <t>畜禽产业发展类</t>
  </si>
  <si>
    <t>36</t>
  </si>
  <si>
    <t>MY2026-033</t>
  </si>
  <si>
    <t>墨玉县萨依巴格乡托格尔苏村养殖基地改造提升项目</t>
  </si>
  <si>
    <t>萨依巴格乡托格尔苏村</t>
  </si>
  <si>
    <t>计划在萨依巴格乡托格尔苏村养殖基地的21栋鸡舍建设双层墙12240㎡（510㎡/栋，离原主墙体1.5米处建设双层墙，先50厘米砖墙，砖墙上面100㎝湿帘，湿帘上面170㎝彩钢板），彩钢顶6528㎡（272㎡/栋），安装净水器2台（10m³/小时），地暖分水器1000个，供暖管道1350m，锅炉2台，鸡舍小窗1500个（28*56），小窗口拉杆电机144台，钢丝拉线7200m。</t>
  </si>
  <si>
    <t>收益分红、就业务工、带动生产、其他</t>
  </si>
  <si>
    <t>一是按“四个一批”分类施策，逐步提升资产使用效益。二是由养殖企业有偿租赁使用，租金收入用于壮大村集体经济；三是带动当地群众就地就近就业。</t>
  </si>
  <si>
    <t>墨玉县萨依巴格乡人民政府</t>
  </si>
  <si>
    <t>37</t>
  </si>
  <si>
    <t>MY2026-034</t>
  </si>
  <si>
    <t>墨玉县扎瓦镇依格孜艾日克村养殖基地改造提升项目</t>
  </si>
  <si>
    <t>扎瓦镇依格孜艾日克村</t>
  </si>
  <si>
    <t>计划在墨玉县扎瓦镇依格孜艾日克村养殖基地的21栋鸡舍建设双层墙10710㎡（510㎡/栋，离原主墙体1.5米处建设双层墙，先50厘米砖墙，砖墙上面100㎝湿帘，湿帘上面170㎝彩钢板），彩钢顶5712㎡（272㎡/栋），安装净水器2台（10m³/小时），地暖分水器800个，供暖管道1000m，锅炉2台，鸡舍小窗1365个（28*56），小窗口拉杆电机126台，钢丝拉线6300m。</t>
  </si>
  <si>
    <t>墨玉县扎瓦镇人民政府</t>
  </si>
  <si>
    <t>38</t>
  </si>
  <si>
    <t>MY2026-035</t>
  </si>
  <si>
    <t>墨玉县玉北开发区一号地块养殖基地改造提升项目</t>
  </si>
  <si>
    <t>玉北开发区</t>
  </si>
  <si>
    <t>计划在玉北一号地块养殖基地的24栋鸡舍建设双层墙12240㎡（510㎡/栋，离原主墙体1.5米处建设双层墙，先50厘米砖墙，砖墙上面100㎝湿帘，湿帘上面170㎝彩钢板），彩钢顶6528㎡（272㎡/栋），安装净水器2台（10m³/小时），地暖分水器1200个，供暖管道1350m，锅炉2台，鸡舍小窗1650个（28*56），小窗口拉杆电机144台，钢丝拉线7200m。</t>
  </si>
  <si>
    <t>39</t>
  </si>
  <si>
    <t>MY2026-036</t>
  </si>
  <si>
    <t>墨玉县玉北开发区二号地块养殖基地改造提升项目</t>
  </si>
  <si>
    <t>计划在玉北二号地块养殖基地的24栋鸡舍建设双层墙12240㎡（510㎡/栋，离原主墙体1.5米处建设双层墙，先50厘米砖墙，砖墙上面100㎝湿帘，湿帘上面170㎝彩钢板），彩钢顶6528㎡（272㎡/栋），安装净水器2台（10m³/小时），地暖分水器1200个，供暖管道1350m，锅炉2台，鸡舍小窗1650个（28*56），小窗口拉杆电机144台，钢丝拉线7200m。</t>
  </si>
  <si>
    <t>40</t>
  </si>
  <si>
    <t>MY2026-037</t>
  </si>
  <si>
    <t>墨玉县玉北开发区三号地块养殖基地改造提升项目</t>
  </si>
  <si>
    <t>计划在玉北三号地块养殖基地的24栋鸡舍建设双层墙12240㎡（510㎡/栋，离原主墙体1.5米处建设双层墙，先50厘米砖墙，砖墙上面100㎝湿帘，湿帘上面170㎝彩钢板），彩钢顶6528㎡（272㎡/栋），安装净水器2台（10m³/小时），地暖分水器1200个，供暖管道1350m，锅炉2台，鸡舍小窗1650个（28*56），小窗口拉杆电机144台，钢丝拉线7200m。</t>
  </si>
  <si>
    <t>41</t>
  </si>
  <si>
    <t>MY2026-039</t>
  </si>
  <si>
    <t>墨玉县萨依巴格乡苏盖提博斯坦村鸽舍提升改造项目</t>
  </si>
  <si>
    <t>产业园（区）</t>
  </si>
  <si>
    <t>萨依巴格乡苏盖提博斯坦村</t>
  </si>
  <si>
    <t>计划对萨依巴格乡苏盖提博斯坦村6栋肉鸽圈舍进行升级改造，为每栋圈舍购置并安装侧风小窗20个；排风扇4台；智能环控系统1套；自动化管道式喂料系统1套；聚氨酯涂层1套；太阳能采暖系统1套并配套相关附属设施。</t>
  </si>
  <si>
    <t>项目完成后，企业有偿租赁使用管理，租赁收入用于壮大村集体经济≥7万/年；项目完成后，可稳定提供就业岗位20个；提高当地肉鸽产品品质。</t>
  </si>
  <si>
    <t>市场、创业基地建设类</t>
  </si>
  <si>
    <t>42</t>
  </si>
  <si>
    <t>MY2026-040</t>
  </si>
  <si>
    <t>墨玉县活畜畜产品交易市场建设项目</t>
  </si>
  <si>
    <t>新型农村集体经济发展项目</t>
  </si>
  <si>
    <t>墨玉县奎牙镇交通村</t>
  </si>
  <si>
    <t xml:space="preserve">    项目建设规划占地400亩，其中：
    1.饲草料交易区：饲草料交易区规划用地100.05亩，总建筑面积25349平方米；其中：草料交易棚4座，建筑面积11232平方米；饲料交易棚2座，建筑面积4320平方米；库房2座，建筑面积6480平方米；就业创业基地建筑面积3317平方米；
    2.牲畜交易区：牲畜交易规划宗地300.15亩，总建筑面积73067平方米，其中：羊交易棚4座，每座建筑面积4330平方米，共计17320平方米；牛交易棚3座，每座建筑面积4320平方米，共计12960平方米；马交易棚1座，每座建筑面积4320平方米；驴交易棚1座，每座建筑面积4320平方米；骆驼交易棚1座，建筑面积4320平方米；皮毛交易棚1座，建筑面积4320平方米；寄存圈舍1座，建筑面积2880平方米；鸡交易棚2座，每座建筑面积1170平方米，共计2340平方米；鸭交易棚1座，每座建筑面积1170平方米；鹅交易棚1座，每座建筑面积1170平方米；鸽子交易棚1座，每座建筑面积1170平方米；特种禽类交易棚1座，每座建筑面积1170平方米；禽类寄存圈舍2座，每座建筑面积1170平方米，共计2340平方米；污粪处理车间1座，建筑面积2700平方米，就业创业基地建筑面积10496平方米；
    3.设备购置：主要购置检疫、急宰及化制设备、粪污处理设备、辅助设备等131台(套)。</t>
  </si>
  <si>
    <t>收益分红，就业务工、帮助产销对接、其他</t>
  </si>
  <si>
    <t>一是项目完成后，企业有偿租赁使用管理，租赁收入用于壮大村集体经济，年租赁收入不低于50万元。二是提供就业岗位不少于50人；三是通过建立和完善活畜暨畜产品交易平台、物流配送、信息交流等市场交易环节，形成活畜养殖、产品收购、活畜屠宰加工、运输、销售等为一体的产业链。</t>
  </si>
  <si>
    <t>43</t>
  </si>
  <si>
    <t>MY2026-041</t>
  </si>
  <si>
    <t>墨玉县喀瓦克乡英吉盖村、前进村创业就业基地项目</t>
  </si>
  <si>
    <t>墨玉县喀瓦克乡英吉盖村、前进村</t>
  </si>
  <si>
    <t>为充分利用喀瓦克乡胡杨、湿地和胡杨林等自然禀赋，进一步发展文化旅游产业，为群众提供就业创业机会，计划喀瓦克乡英吉盖村新建1座就业创业基地，建筑面积1000平方米，配套建设给排水、电力、消防等附属设施；喀瓦克乡前进村新建1座就业创业基地，建筑面积1200平方米，配套建设给排水、电力、消防等附属设施；</t>
  </si>
  <si>
    <t>每个村村集体年收入增加10万元以上，带动农民就近就地就业。</t>
  </si>
  <si>
    <t>44</t>
  </si>
  <si>
    <t>MY2026-042</t>
  </si>
  <si>
    <t xml:space="preserve">墨玉县托胡拉乡就业创业实训基地建设项目 </t>
  </si>
  <si>
    <t>加工流通项目</t>
  </si>
  <si>
    <t>市场建设和农村物流</t>
  </si>
  <si>
    <t>托胡拉乡托胡拉村</t>
  </si>
  <si>
    <t>新建就业基地1座，项目建设用地面积2782.47（4.17亩），建筑面积2795.68㎡，建筑基底面积798.56㎡，地下一层，地上三层，框架结构（部分钢结构），独立基础。其中：地下一层建筑面积400㎡，地上一层建筑面积798.56㎡，二层建筑面积798.56㎡，三层建筑面积798.56㎡。以及室外附属管网、硬化、配套设备等购置（购置800kW电锅炉一台）。</t>
  </si>
  <si>
    <t>收益分红、就业务工，其他</t>
  </si>
  <si>
    <t>一是项目完工后，通过外出租赁方式运营，租赁收入用于壮大村集体经济；
二是带动当地群众自主创业及就，解决10-15人就地就近就业问题，
三是通过发展旅游业，提高当地群众的生产经营性收入。</t>
  </si>
  <si>
    <t>墨玉县托胡拉乡托胡拉村村委会</t>
  </si>
  <si>
    <t>45</t>
  </si>
  <si>
    <t>MY2026-043</t>
  </si>
  <si>
    <t>墨玉县芒来乡博勒加勒克村就业创业基地建设项目</t>
  </si>
  <si>
    <t>计划为芒来乡博勒加勒克村建设一座就业创业基地，建筑面积3600平米，地上三层框架结构，配套及排水、供电、消防、道路等附属设施。</t>
  </si>
  <si>
    <t>项目落地后预计可带动就业人数10人以上，同时每年可为村集体经济增加收入10万元以上。</t>
  </si>
  <si>
    <t>46</t>
  </si>
  <si>
    <t>MY2026-045</t>
  </si>
  <si>
    <t>墨玉县阿克萨拉依乡依克其村就业创业基地建设项目</t>
  </si>
  <si>
    <t>阿克萨拉依乡依克其村</t>
  </si>
  <si>
    <t>新建就业创业基地2栋，总占地面积约11亩，单栋建筑面积约650平方米，总建筑面积约1300平方米，地上两层，框架结构；地面硬化约2500平方米，配套给排水、供电、消防、道路等相关附属设施。</t>
  </si>
  <si>
    <t>本项目建成后，主要经营模式为出租。创业就业基地以全楼整体出租，年租金为8万元以上。项目建成后可引导周边人口自主创业就业。项目可提供超过固定岗位15个，可实现每人年均增收26400 元。</t>
  </si>
  <si>
    <t>47</t>
  </si>
  <si>
    <t>MY2026-046</t>
  </si>
  <si>
    <t>墨玉县雅瓦乡就业创业基地建设项目</t>
  </si>
  <si>
    <t>雅瓦乡红旗村</t>
  </si>
  <si>
    <t>计划新建就业创业基地1座，建筑面积1800平方米，地上一层，配套水、电、硬化等设施。</t>
  </si>
  <si>
    <t>本项目建成后，主要经营模式为出租。创业就业基地以全楼整体出租，年租金为8万元以上。项目建成后可引导周边人口自主创业就业。项目可提供超过固定岗位10个。</t>
  </si>
  <si>
    <t>48</t>
  </si>
  <si>
    <t>MY2026-047</t>
  </si>
  <si>
    <t>墨玉县奎牙镇零工市场建设项目</t>
  </si>
  <si>
    <t>奎牙镇奎牙村</t>
  </si>
  <si>
    <t>计划再奎牙镇奎牙村新建一座零工市场，建筑总面积1000㎡，地上二层，配套水电路消防等附属设施。</t>
  </si>
  <si>
    <t>依托雅瓦乡红旗村优势，充分发觉群众自主创业动力，预计年租金收益8万元，可带动就业10人。</t>
  </si>
  <si>
    <t>墨玉县奎牙镇人民政府</t>
  </si>
  <si>
    <t>49</t>
  </si>
  <si>
    <t>MY2026-048</t>
  </si>
  <si>
    <t>墨玉县扎瓦镇阿热果勒村就业创业基地建设项目</t>
  </si>
  <si>
    <t>墨玉县扎瓦镇阿热果勒村</t>
  </si>
  <si>
    <t>占地约1.5亩，计划新建创业基地一座，地上三层，框架结构，建筑面积1500㎡，建筑基底面积500㎡，配套供水、排水、消防、锅炉、变压器等附属设施。</t>
  </si>
  <si>
    <t>项目建成后，通过租赁经营实现稳定收益，全额用于壮大村集体经济，同时新增就业岗位 15–20 个，拓宽农户增收渠道，优化镇域商贸服务布局，助力乡村产业振兴与城乡融合发展。</t>
  </si>
  <si>
    <t>50</t>
  </si>
  <si>
    <t>MY2026-049</t>
  </si>
  <si>
    <t>墨玉县阔依其乡农林畜综合服务中心建设项目</t>
  </si>
  <si>
    <t>产业服务支撑项目</t>
  </si>
  <si>
    <t>农业社会化服务</t>
  </si>
  <si>
    <t>阔依其乡主干道旁诚信村（羌古拆分村）</t>
  </si>
  <si>
    <t>建设1800平方米畜牧养殖服务中心1座（含技术培训教室、防疫室、配种室、物资储备室等设施），配套地面硬化、给排水、供暖、供电等附属配套设施，引进农业、林业、畜牧业等社会化服务合作社，由阔依其乡农业、林业、畜牧等专业力量在服务中心定点开展技术培训、疫病防治等服务。</t>
  </si>
  <si>
    <t>提高阔依其乡农业、林业和畜牧业的生产技术水平，促进产业发展，加强疫病防治工作，降低农业、林业和畜牧业的疫病风险，促进社会化服务合作社的发展，提高农业、林业和畜牧业的社会化服务水平。</t>
  </si>
  <si>
    <t>墨玉县阔依其乡人民政府</t>
  </si>
  <si>
    <t>51</t>
  </si>
  <si>
    <t>MY2026-050</t>
  </si>
  <si>
    <t>墨玉县阔依其乡同德村创业基地建设项目</t>
  </si>
  <si>
    <t>阔依其乡同德村1小队</t>
  </si>
  <si>
    <t>计划在阔依其乡同德村新建创业基地一座，占地面积6500平方米，建筑面积1800平方米，及配套给排水、供电、供暖、消防、道路等附属配套设施。</t>
  </si>
  <si>
    <t>为新315国道过往车辆提供维修、住宿、餐饮等服务，预计带动35名辖区群众就业创业，每年可为村集体增收25万元以上。</t>
  </si>
  <si>
    <t>52</t>
  </si>
  <si>
    <t>MY2026-052</t>
  </si>
  <si>
    <t>墨玉县普恰克其镇墩加依村创业基地建设项目</t>
  </si>
  <si>
    <t>普恰克其镇墩加依村</t>
  </si>
  <si>
    <t>依托315国道便利条件，为壮大村集体经济，带动辖区群众就业增收，建设一处总面积650㎡左右的创业基地，建筑面积500㎡上下两层，以及相关配套附属设施。</t>
  </si>
  <si>
    <t>通过创业就业基地建设增加村集体收入，在壮大村集体收入同时带动当地农民增收，拓宽农户增收渠道，预计带动7人就业。</t>
  </si>
  <si>
    <t>农产品加工、厂房建设类</t>
  </si>
  <si>
    <t>53</t>
  </si>
  <si>
    <t>MY2026-053</t>
  </si>
  <si>
    <t>墨玉县奎牙镇农产品加工标准化厂房建设及设备采购项目</t>
  </si>
  <si>
    <t>加工业</t>
  </si>
  <si>
    <t>墨玉县奎牙镇友好村</t>
  </si>
  <si>
    <t>墨玉县奎牙镇友好村新建500平方米标准化厂房，配套相关身缠设备。其中1.核桃仁脱衣设备一套（含浸泡机一台，提升机一台，脱衣机一台，去浮沫机一台，）一套核桃仁脱衣设备；2.超声波震动机一台；3.吹风机一组；4.电烤箱2台；5.小型真空封口机2台；6.全自动给袋机一台；7.切刀一套；</t>
  </si>
  <si>
    <t>项目实施后，一是预计可新增就业岗位25个，有效带动当地群众就业增收；二是按项目投资资金的5%收益上交财政；三是优先收购当地的核桃，直接或间接提高核桃种植户的收入；四是可促使该企业销售业务上涨，缴纳更多税金，增加墨玉县的财政收入。</t>
  </si>
  <si>
    <t>54</t>
  </si>
  <si>
    <t>MY2026-054</t>
  </si>
  <si>
    <t>墨玉县扎瓦镇库勒艾日克村标准化厂房建设项目</t>
  </si>
  <si>
    <t>墨玉县扎瓦镇库勒艾日克村</t>
  </si>
  <si>
    <t>占地约4.3亩，建设地点：扎瓦镇库勒艾日克村小微产业园区。建设内容：新建1000平方米厂房，厂房内配置通风设备，降尘设备、给排水系统、供电系统、消防系统等必要的设备设施；室外给水系统、室外排水系统、室外电力系统、室外消防系统；配套消防水池、地磅等配套设施。</t>
  </si>
  <si>
    <t>通过项目实施，可增加村集体收入10万元，提供15个就业岗位，通过产业发展带动群众增收</t>
  </si>
  <si>
    <t>55</t>
  </si>
  <si>
    <t>MY2026-055</t>
  </si>
  <si>
    <t>2026年墨玉县扶持壮大村集体经济建设项目-（就业创业基地）</t>
  </si>
  <si>
    <t>墨玉县喀拉喀什镇塔娜依贝希村（消防大队南侧）</t>
  </si>
  <si>
    <t>整合20个村扶持壮大村集体经济项目资金，在墨玉县喀拉喀什镇塔娜依贝希村新建就业创业基地1处，项目建设用地面积9988.8㎡（14.98亩），总建筑面积5300㎡，以及室外附属管网（消防水池、消防管线500米，给排水管线2000米、围墙450米等）、地面硬化、配套设备（箱变、锅炉等）购置。</t>
  </si>
  <si>
    <t>通过项目建设可提供30个就业岗位（优先聘用本地村民），带动周边餐饮、便利店等配套业态发展，预计增加村集体以经济收入96万元以上。</t>
  </si>
  <si>
    <t>墨玉县委组织部</t>
  </si>
  <si>
    <t>56</t>
  </si>
  <si>
    <t>MY2026-056</t>
  </si>
  <si>
    <t>墨玉县阿克萨拉依乡乌尊艾日克村扶持壮大村集体经济豆制品深加工项目</t>
  </si>
  <si>
    <t>阿克萨拉依乡乌尊艾日克村</t>
  </si>
  <si>
    <t>计划对阿克萨拉依乡乌尊艾日克村原幼儿园进行改造，项目主要建设内容为：1.厂房改造：按照食品生产卫生标准，对现有厂房进行地面环氧地坪铺设、墙面防霉处理、排水系统优化、通风消毒设施安装等，改造面积约500平方米；2.设备购置：采购日产5吨自动化豆腐生产设备，具体包括大型磨浆机系统、微压煮浆系统、连续压榨机、自动切块机、包装机及清洗消毒设备等；3.配套设施：建设原料存储仓库、成品冷藏库、更衣消毒间等配套设施，并完善水电、消防等基础保障。</t>
  </si>
  <si>
    <t>1.经济效益：项目建成后，预计日产量5吨豆腐及豆制品，年销售收入约300万元，净利润约100万元。
2.社会效益：项目建成后预计可解决10人就业，间接带动运输、销售等关联岗位3个，提升本地农产品产业化水平，助力乡村振兴。
3.生态效益：采用清洁能源加热，豆渣可作为饲料回收利用，实现资源循环，减少环境污染。</t>
  </si>
  <si>
    <t>57</t>
  </si>
  <si>
    <t>MY2026-057</t>
  </si>
  <si>
    <t>2026年墨玉县扶持壮大村集体经济建设项目-（就业孵化基地）</t>
  </si>
  <si>
    <t>墨玉县喀拉喀什镇英协海尔村（老公安局北侧、吐外特加油站南侧）</t>
  </si>
  <si>
    <t>整合16个村扶持壮大村集体经济项目资金，在墨玉县喀拉喀什镇英协海尔村（老公安局北侧、吐外特加油站南侧）新建就业孵化基地1处，总建筑面积5487.41㎡，其中，1#建筑面积2988.35㎡，建筑基底面积1329.45㎡，地上三层；2#建筑面积2499.06㎡，建筑基底面积1249.53㎡，地上二层。均为框架结构，独立基础，以及室外附属管网（给排水管线325米、消防管线320米、围墙271米）、硬化（面积3993平方米）、配套设备（箱变、锅炉等）等购置。</t>
  </si>
  <si>
    <t>通过项目建设可提供30个就业岗位（优先聘用本地村民），带动周边餐饮、便利店等配套业态发展，预计增加村集体以经济收入80万元以上。</t>
  </si>
  <si>
    <t>58</t>
  </si>
  <si>
    <t>MY2026-058</t>
  </si>
  <si>
    <t>墨玉县阿克萨拉依乡阿鲁艾日克村面食品加工项目</t>
  </si>
  <si>
    <t>阿克萨拉依乡阿鲁艾日克村</t>
  </si>
  <si>
    <t>计划对阿克萨拉依乡阿鲁艾日克村现有厂房进行改造，改造面积约600平方米，主要改造内容为：1.为厂房铺设环氧地坪、墙面防霉处理、通风消毒系统、防虫防鼠设施，达到食品级生产卫生标准；2.冷藏库改造，配套制冷设施；3.采购干、湿面条生产线各1条，配备面条包装设备。</t>
  </si>
  <si>
    <t>收益分红，就业务工，其他</t>
  </si>
  <si>
    <t>项目建成后，出租第三方使用，预计年收租金约4万元，预计可解决30人就业，间接带动运输、销售等关联岗位3个，提升本地农产品产业化水平，助力乡村振兴。</t>
  </si>
  <si>
    <t>59</t>
  </si>
  <si>
    <t>MY2026-059</t>
  </si>
  <si>
    <t>墨玉县普恰克其镇巴什普恰克其村、巴什前墩村、巴什加依村壮大村集体建设项目</t>
  </si>
  <si>
    <t>墨玉县普恰克其镇墩加依村（普恰克其镇农贸市场西侧）</t>
  </si>
  <si>
    <t>整合3个村扶持壮大村集体经济项目资金，建设1000平方米的创业巴扎市场1处，建筑2层，建筑面积800平方米，地坪硬化面积200平方米，配套建设相关附属设施。</t>
  </si>
  <si>
    <t>通过项目的实施，在壮大村集体收入同时带动当地农民增收，拓宽农户增收渠道，预计带动就业10人 。</t>
  </si>
  <si>
    <t>60</t>
  </si>
  <si>
    <t>MY2026-060</t>
  </si>
  <si>
    <t>墨玉县普恰克其镇巴扎博依村、阿亚克亚尕其村壮大村集体建设项目</t>
  </si>
  <si>
    <t>墨玉县普恰克其镇巴扎博依村（X633县道南侧）</t>
  </si>
  <si>
    <t>整合2个村扶持壮大村集体经济项目资金，建设600平方米的创业巴扎市场1处，建筑2层，建筑面积500平方米，地坪硬化面积100平方米，配套建设相关附属设施。</t>
  </si>
  <si>
    <t>通过项目的实施，在壮大村集体收入同时带动当地农民增收，拓宽农户增收渠道，预计带动就业7人 。</t>
  </si>
  <si>
    <t>61</t>
  </si>
  <si>
    <t>MY2026-061</t>
  </si>
  <si>
    <t>墨玉县扎瓦镇加依铁热克村无尘车间建设项目</t>
  </si>
  <si>
    <t>墨玉县扎瓦镇加依铁热克村</t>
  </si>
  <si>
    <t>厂占地约2亩，新建600平方米无尘车间，场内配备通风系统、供电系统，消防系统、给排水、食品净化系统并配套相应设施。</t>
  </si>
  <si>
    <t>计划与意向合作社签订框架协议，用于生产玫瑰花酱、玫瑰花茶、玫瑰花干、玫瑰花馕、玫瑰花月饼等，项目收益共分三期缴纳租赁费用于增加村集体经济，一期（三年）2%，二期（三年）4%，三期（三年）6%，后期按照实际情况增加租赁费，项目建成后可提供就业岗位15人。</t>
  </si>
  <si>
    <t>水产养殖类</t>
  </si>
  <si>
    <t>62</t>
  </si>
  <si>
    <t>MY2026-063</t>
  </si>
  <si>
    <t>墨玉县普恰克其镇巴扎博依村标准化厂房建设及附属设施配套建设项目</t>
  </si>
  <si>
    <t>墨玉县普恰克其镇巴扎博依村</t>
  </si>
  <si>
    <t xml:space="preserve">
计划在普恰克其镇小微园产业园内新建3000㎡钢结构标准化厂房，配套给排水、电、消防等附属配套设施。</t>
  </si>
  <si>
    <t>通过对小微产业园改造提升，企业人有偿租赁使用，租金收入用于壮大村集体收入。同时带动当地农民增收，拓宽农户增收渠道，预计带动就业100人 。</t>
  </si>
  <si>
    <t>63</t>
  </si>
  <si>
    <t>MY2026-064</t>
  </si>
  <si>
    <t>墨玉县产城融合区标准化厂房建设项目（三期）</t>
  </si>
  <si>
    <t>墨玉县产城融合区内</t>
  </si>
  <si>
    <t>项目主要建设内容：新建纺织服装标准化厂房两栋，总建筑面积29000平方米，其中：一栋14500平方米、一栋14500平方米，及配套附属设施</t>
  </si>
  <si>
    <t>该项目落地后预计年产值可达1500万元左右，同时解决200余人就业问题，每年税收可达100万元。</t>
  </si>
  <si>
    <t>墨玉县工业园区</t>
  </si>
  <si>
    <t>64</t>
  </si>
  <si>
    <t>MY2026-065</t>
  </si>
  <si>
    <t>墨玉县雅瓦乡博斯坦村农产品加工厂建设项目</t>
  </si>
  <si>
    <t>雅瓦乡博斯坦</t>
  </si>
  <si>
    <t>计划新建农产品加工基地1座，建筑面积2500平方米，地上一层，配套水、电、硬化等设施。</t>
  </si>
  <si>
    <t>65</t>
  </si>
  <si>
    <t>MY2026-067</t>
  </si>
  <si>
    <t>墨玉县萨依巴格乡新疆昆仑喀河矿泉水有限公司附属配套建设项目</t>
  </si>
  <si>
    <t>萨依巴格乡</t>
  </si>
  <si>
    <t>新建2座厂房及相关附属配套设施，其中：水处理精华车间2600平方米、瓶装水包装车间1个2400平方。</t>
  </si>
  <si>
    <t>增加就业岗位15个，人均工资2500元/月，每年给乡政府缴纳租金16万元。</t>
  </si>
  <si>
    <t>特色种植类</t>
  </si>
  <si>
    <t>66</t>
  </si>
  <si>
    <t>MY2026-068</t>
  </si>
  <si>
    <t>墨玉县乌尔其乡农产品加工标准化厂房建设及设备采购项目</t>
  </si>
  <si>
    <t>墨玉县乌尔其乡</t>
  </si>
  <si>
    <t>项目计划对乌尔其乡新建500平方米标准化厂房，配套相关生产设备。主要建设内容：
1.核桃仁脱衣设备一套（含浸泡机一台，提升机一台，脱衣机一台，去浮沫机一台，）一套核桃仁脱衣设备；2.超声波震动机一台；3.吹风机一组；4.电烤箱2台；5.小型真空封口机2台；6.全自动给袋机一台；7.切刀一套。</t>
  </si>
  <si>
    <t>67</t>
  </si>
  <si>
    <t>MY2026-069</t>
  </si>
  <si>
    <t>墨玉县扎瓦镇水产养殖基地建设项目</t>
  </si>
  <si>
    <t>扎瓦镇乔坎吉勒尕村、巴什乌尔其村</t>
  </si>
  <si>
    <t>计划对现有480亩水面进行改造，建设标准化水产养殖基地，主要建设：池塘清淤、边坡修理，尾水处理，给排水系统，建设饲料库房，冷库1座，配套增氧机、投料机、水质检测、电力等设施、设备。</t>
  </si>
  <si>
    <t>土地流转、就业务工、其他</t>
  </si>
  <si>
    <t>水产</t>
  </si>
  <si>
    <t>项目建成后预计可提供12-15人就业岗位，同时每年至少可以增加村集体收入15万元，调整产业结构，带动农户增收，培养养殖技术人才4-6人，为巩固脱贫攻坚成果与乡村振兴有效衔接工作提供强有力的动力保障。</t>
  </si>
  <si>
    <t>68</t>
  </si>
  <si>
    <t>MY2026-070</t>
  </si>
  <si>
    <t>墨玉县扎瓦镇阿热果勒村水产养殖基地建设项目</t>
  </si>
  <si>
    <t>水产养殖业发展</t>
  </si>
  <si>
    <t>计划对现有100亩鱼塘进行改造，建设标准化养殖基地，主要建设内容：一是规划70亩养殖核心区，整合分割为20个3.5亩标准化池塘（长 60m× 宽 20m× 深 2.5m），每池配2台增氧机、1 台投料机，加防渗土工膜与防逃网，配套尾水处理，水质检测等设施；二是建设500㎡饲料仓、300㎡办公房、2亩鱼苗培育池等。三是配套5.5kW泵站+PE管网给排水、100kVA变压器+20kW应急发电系统等附属设施，实现标准化养殖与循环利用。</t>
  </si>
  <si>
    <t>该水产养殖基地为水产孵化基地，项目建成后，可带动扎瓦镇水产养殖产业发展，预计年租金不低于5万元，带动就业不少于10人。</t>
  </si>
  <si>
    <t>69</t>
  </si>
  <si>
    <t>MY2026-071</t>
  </si>
  <si>
    <t>墨玉县雅瓦乡夏合勒克村水产养殖基地建设项目</t>
  </si>
  <si>
    <t>雅瓦乡夏合勒克村</t>
  </si>
  <si>
    <t>计划对现有1500亩坑塘水面地块进行改造，建设标准化水产养殖基地，主要建设：池塘清淤、边坡修理，尾水处理，引排水系统，建设饲料库房，冷库1座，配套增氧机、投料机、水质检测等设施、设备，配套电力设施。</t>
  </si>
  <si>
    <t>项目建成后，养殖企业租赁使用，租金收入用于壮大村集体经济，带动就业不少于15人。</t>
  </si>
  <si>
    <t>社会化服务类</t>
  </si>
  <si>
    <t>70</t>
  </si>
  <si>
    <t>MY2026-072</t>
  </si>
  <si>
    <t>墨玉县喀尔赛镇昆其村水产养殖基地建设项目</t>
  </si>
  <si>
    <t>墨玉县喀尔赛镇昆其村</t>
  </si>
  <si>
    <t xml:space="preserve">计划对现有300亩水面进行改造，打造标准化水产养殖基地。主要建设内容：清淤鱼塘2座，总面积300亩，清淤平均深度3米。配套建设生产区道路（柏油路，总长度2公里），电气工程（变压器、配电箱、照明设施、电缆等）；供排水工程（配水泵与相应管径管道，建设排水系统），购置养殖设备（增氧机16个、投饵机24个、水质监测设备2个、捕捞设备32个等）。
</t>
  </si>
  <si>
    <t>71</t>
  </si>
  <si>
    <t>MY2026-073</t>
  </si>
  <si>
    <t>墨玉县乌尔其乡水产养殖区域电力改造提升项目</t>
  </si>
  <si>
    <t>墨玉县乌尔其乡色日克勒克村、喀热克村、塔瓦尕孜村</t>
  </si>
  <si>
    <t>项目计划在乌尔其乡色日克勒克村、喀热克村、塔瓦尕孜村水产养殖区域进行电力基础设施改造提升，提升线路7.6公里，新建400kVA标准化台区2座，五合一配电箱2个。
主要建设内容为：1.色日克勒克村架设10千伏单回架空线路1.6公里，新建400kVA标准化台区1座，五合一配电箱1只，全线采用F190x12xMxG杆。
2.喀热克村架设10千伏单回架空线路1公里，新建400kVA标准化台区1座，五合一配电箱1只，全线采用F190x12xMxG杆。
3.塔瓦尕孜村架设10千伏单回架空线路5公里，全线采用F190x12xMxG杆。</t>
  </si>
  <si>
    <t>本项目主要为乌尔其乡色日克勒克村、喀热克村、塔瓦尕孜村水产养殖区域提升产业发展基础，通过水产养殖，实现农村现代化农业发展，做好乡村长期发展工作。本项目产出主要为电力基础设施，建成后将对水产养殖区域有积极作用。</t>
  </si>
  <si>
    <t>农产品仓储物流类</t>
  </si>
  <si>
    <t>72</t>
  </si>
  <si>
    <t>MY2026-074</t>
  </si>
  <si>
    <t>墨玉县青砧苹果种植推广特色林果业发展项目</t>
  </si>
  <si>
    <t>阔依其乡</t>
  </si>
  <si>
    <t>项目建设总规模1200亩苹果种植，按照科学的株行距种植咸恒青砧苹果树苗，每亩种植111株，并配套围栏等相关附属配套设施。</t>
  </si>
  <si>
    <t>旨在打造一个集种植、加工、销售、观光于一体的综合性苹果产业区域，成为南疆苹果产业的标杆。</t>
  </si>
  <si>
    <t>以工代赈任务</t>
  </si>
  <si>
    <t>73</t>
  </si>
  <si>
    <t>MY2026-075</t>
  </si>
  <si>
    <t>墨玉县阿克萨拉依乡巴什库木巴格村樱桃种植项目</t>
  </si>
  <si>
    <t>计划在墨玉县阿克萨拉依乡巴什库木巴格村种植樱桃，总面积约为100亩，苗木选择2-4年苗，1-2公分粗。</t>
  </si>
  <si>
    <t>项目完成种植后预计三年内挂果，采用观光采摘模式进行销售，挂果后预计每年可为村集体增加5-8万元村集体收入，并带动就业10人以上。</t>
  </si>
  <si>
    <t>74</t>
  </si>
  <si>
    <t>MY2026-076</t>
  </si>
  <si>
    <t>墨玉县雅瓦乡特色农产品种植基地建设项目</t>
  </si>
  <si>
    <t>计划规划1000亩莲藕种植作业面建设。池塘清淤、修坝、进排水、土壤改良、机井3座（50米深），灌溉、排水管道，配套电力设施。</t>
  </si>
  <si>
    <t>项目建成后，可直接带动就业30人，年收租金收益预计为14万元。通过该项目实施可带动本乡旅游业发展，以及莲藕种植及加工产业发展。</t>
  </si>
  <si>
    <t>75</t>
  </si>
  <si>
    <t>MY2026-077</t>
  </si>
  <si>
    <t>墨玉县阔依其乡特色苹果种产业电力配套项目</t>
  </si>
  <si>
    <t>墨玉县阔依其乡赛克孜帕其村</t>
  </si>
  <si>
    <t>为进一步促进阔依其乡苹果特色种植产业发展，计划在赛克孜帕其村700亩苹果地新建电力配套2.5公里、安装变压器4台；</t>
  </si>
  <si>
    <t>通过苹果特色种植电力配套项目，项目实施区域为阔依其乡“十五五”期间产业重点发展方向，通过实施该项目可为阔依其乡发展苹果特色种植产业奠定基础。</t>
  </si>
  <si>
    <t>76</t>
  </si>
  <si>
    <t>MY2026-078</t>
  </si>
  <si>
    <t>墨玉县现代农业产业园区中草药示范基地建设项目</t>
  </si>
  <si>
    <t>土壤改良1500亩地，100万m³填方工程；施用有机肥料3000吨（农家肥）；新建水利管网配套6公里。打造成多品种的中草药示范基地。</t>
  </si>
  <si>
    <t xml:space="preserve">
通过实施本项目带动就业60人以上，企业租赁使用前五年300元/年，为墨玉县脱贫劳动力实现就近稳定就业提供有力保障，提高工资性收入，助力墨玉县巩固脱贫成果工作。</t>
  </si>
  <si>
    <t>77</t>
  </si>
  <si>
    <t>MY2026-079</t>
  </si>
  <si>
    <t>墨玉县奎牙镇专业化农机服务合作社项目</t>
  </si>
  <si>
    <t>科技服务</t>
  </si>
  <si>
    <t>一是建设农机库房，占地面积达到3000㎡，彩钢棚结构。二是农机维修车间1座80㎡，钢结构。三是建设附属用房300㎡，配套水电路等附属设施。​</t>
  </si>
  <si>
    <t>就业务工、带动生产、其他</t>
  </si>
  <si>
    <t>一是项目完成后产权属于村集体，通过经营主体租赁使用，租金用于壮大村集体经济；二是带动当地30人就地就近就业；三是提纲农业机械化水平，节约农业生产成本，增加农民收入。</t>
  </si>
  <si>
    <t>小型农田水利类</t>
  </si>
  <si>
    <t>78</t>
  </si>
  <si>
    <t>MY2026-080</t>
  </si>
  <si>
    <t>墨玉县普恰克其镇社会化种植服务能力提升项目</t>
  </si>
  <si>
    <t>墨玉县普恰克其镇喀萨夏合勒克村</t>
  </si>
  <si>
    <t>为进一步壮大村集体收入，进一步提升社会化种植服务能力，计划采购RC-CS-3500穿梭机1台；RC-YB-10000明火摇摆机1台；独臂吊1台；拌粉机1台；平底水塔4套；锥底水塔4套；2T敞口搅拌罐1个；常规吨桶1个；500㎡成品库房1座；农机停放棚1座；280㎡技术推广服务管理房1座，及配套设施。</t>
  </si>
  <si>
    <t>通过采购农机设备、存储及服务设施，村级农业社会化服务组织有偿租赁使用，村集体年增收3万元以。同时社会化服务机构带动当地群众就业增收。</t>
  </si>
  <si>
    <t>79</t>
  </si>
  <si>
    <t>MY2026-081</t>
  </si>
  <si>
    <t>墨玉县阔依其乡冷库建设项目</t>
  </si>
  <si>
    <t>农产品仓储保鲜冷链基础设施建设</t>
  </si>
  <si>
    <t>墨玉县阔依其乡朝阳村、同心村、诚信村</t>
  </si>
  <si>
    <t>建设50吨冷藏保鲜库16座、速冻库4座，其中朝阳村冷藏保鲜库8座、速冻库2座；同心村藏保鲜库4座、速冻库2座；诚信村藏保鲜库4座。</t>
  </si>
  <si>
    <t>收益分红、帮助产销对接、其他</t>
  </si>
  <si>
    <t>该项目建成后可为辖区苹果、桃子、梨子、胡萝卜等果蔬提供保鲜储藏，带动辖区6名群众稳定就业，每年可为村集体增加收入6万元。</t>
  </si>
  <si>
    <t>80</t>
  </si>
  <si>
    <t>MY2026-082</t>
  </si>
  <si>
    <t>墨玉县雅瓦乡巴格吉格代村等4个村2026年农村道路中央财政以工代赈项目</t>
  </si>
  <si>
    <t>雅瓦乡巴格吉格代村等4个村</t>
  </si>
  <si>
    <t>新建水泥道路5.4公里（路面宽3.5米，路基宽4.5米），新建涵洞15道。</t>
  </si>
  <si>
    <t>就业务工、其他</t>
  </si>
  <si>
    <t>预计吸纳当地低收入群众务工人数111人,计划发放劳务报酬规模149万元,劳务报酬发放比例40.16%。</t>
  </si>
  <si>
    <t>81</t>
  </si>
  <si>
    <t>MY2026-083</t>
  </si>
  <si>
    <t>墨玉县雅瓦乡尕热勒克村等5个村2026年农村道路中央财政以工代赈项目</t>
  </si>
  <si>
    <t>雅瓦乡尕热勒克村等5个村</t>
  </si>
  <si>
    <t>新建水泥道路5.651公里（路面宽3.5米，路基宽4.5米），新建涵洞11道。</t>
  </si>
  <si>
    <t>预计吸纳当地低收入群众务工人数113人,计划发放劳务报酬规模150万元,劳务报酬发放比例40.21%。</t>
  </si>
  <si>
    <t>82</t>
  </si>
  <si>
    <t>MY2026-084</t>
  </si>
  <si>
    <t>墨玉县雅瓦乡塘开希村等7个村2026年农村道路中央财政以工代赈项目</t>
  </si>
  <si>
    <t>雅瓦乡塘开希村等7个村</t>
  </si>
  <si>
    <t>新建水泥道路5.549公里（路面宽3.5米，路基宽4.5米），新建涵洞10道。</t>
  </si>
  <si>
    <t>预计吸纳当地低收入群众务工人数112人,计划发放劳务报酬规模150万元,劳务报酬发放比例40.32%。</t>
  </si>
  <si>
    <t>83</t>
  </si>
  <si>
    <t>MY2026-085</t>
  </si>
  <si>
    <t>墨玉县英也尔乡阔什阔尕其村2026年防沙治沙中央财政以工代赈项目</t>
  </si>
  <si>
    <t>英也尔乡阔什阔尕其村</t>
  </si>
  <si>
    <t>土地平整1486亩，铺设灌溉管道等相关配套附属设施。</t>
  </si>
  <si>
    <t>就业务工、带动生产、土地流转</t>
  </si>
  <si>
    <t>预计吸纳当地低收入群众务工人数110人,计划发放劳务报酬规模153万元,劳务报酬发放比例40.05%。</t>
  </si>
  <si>
    <t>84</t>
  </si>
  <si>
    <t>MY2026-086</t>
  </si>
  <si>
    <t>墨玉县英也尔乡阿克吾斯塘村2026年防沙治沙中央财政以工代赈项目</t>
  </si>
  <si>
    <t>英也尔乡阿克吾斯塘村</t>
  </si>
  <si>
    <t>土地平整1525亩，铺设灌溉管道等相关配套附属设施。</t>
  </si>
  <si>
    <t>预计吸纳当地低收入群众务工人数109人,计划发放劳务报酬规模153万元,劳务报酬发放比例40.05%。</t>
  </si>
  <si>
    <t>85</t>
  </si>
  <si>
    <t>MY2026-087</t>
  </si>
  <si>
    <t>墨玉县托胡拉乡胜利村、花园村、英巴格村防渗渠建设推广以工代赈项目</t>
  </si>
  <si>
    <t>托胡拉乡胜利村、花园村、英巴格村</t>
  </si>
  <si>
    <t xml:space="preserve">新建防渗渠4公里（上口宽2.6～3.2米，下口宽0.4～0.6米，深度0.6～0.8米），设计流量0.3-0.5立方米/秒，配套渠系建筑物77座，其中，水闸45座，小型农桥6座，居民通行桥26座。
</t>
  </si>
  <si>
    <t>项目建设过程中预计带动当地困难群众务工90多人就地就近就业，预计带动增加劳动者全年收入109万元,劳务报酬占总投资的40.0730%。</t>
  </si>
  <si>
    <t>86</t>
  </si>
  <si>
    <t>MY2026-088</t>
  </si>
  <si>
    <t>墨玉县英也尔乡库木亚依拉克村、巴扎博依村2防渗渠建设推广以工代赈项目</t>
  </si>
  <si>
    <t>英也尔乡库木亚依拉克村、巴扎博依村</t>
  </si>
  <si>
    <t>新建防渗渠5.255公里（上口宽2.6～3.2米，下口宽0.4～0.6米，深度0.6～0.8米），设计流量0.3～0.5立方米/秒，配套渠系建筑物共158座，其中，水闸72座、小型农桥39座，居民通行桥47座。</t>
  </si>
  <si>
    <t>项目建设过程中预计带动当地困难群众务工107多人就地就近就业，预计带动增加劳动者全年收入145万元,劳务报酬占总投资的40.2830%。</t>
  </si>
  <si>
    <t>87</t>
  </si>
  <si>
    <t>MY2026-089</t>
  </si>
  <si>
    <t>墨玉县萨依巴格乡苏盖提博斯坦村防渗渠建设推广以工代赈项目</t>
  </si>
  <si>
    <t>新建防渗渠5.3公里(上口宽2.5米，下口宽0.5米，深度0.8米)，设计流量0.3立方米/秒，配套渠系建筑物162座，其中，水闸97座，小型农桥42座，居民通行桥23座。</t>
  </si>
  <si>
    <t>项目建设过程中预计带动当地困难群众务工106多人就地就近就业，预计带动增加劳动者全年收入146万元,劳务报酬占总投资的40.5630%。</t>
  </si>
  <si>
    <t>88</t>
  </si>
  <si>
    <t>MY2026-090</t>
  </si>
  <si>
    <t>墨玉县萨依巴格乡塔木勒克村防渗渠建设推广以工代赈项目</t>
  </si>
  <si>
    <t>萨依巴格乡塔木勒克村</t>
  </si>
  <si>
    <t>新建防渗渠5.27公里(上口宽2.5米，下口宽0.5米，深度0.8米)，设计流量0.3立方米/秒，配套渠系建筑物160座，其中，水闸100座，小型农桥30座，居民通行桥30座。</t>
  </si>
  <si>
    <t>项目建设过程中预计带动当地困难群众务工108多人就地就近就业，预计带动增加劳动者全年收入148万元,劳务报酬占总投资的41.1130%。</t>
  </si>
  <si>
    <t>89</t>
  </si>
  <si>
    <t>MY2026-091</t>
  </si>
  <si>
    <t>墨玉县乌尔其乡乔坎吉勒尕村等8个村防渗渠建设推广以工代赈项目</t>
  </si>
  <si>
    <t>乌尔其乡乔坎吉勒尕村</t>
  </si>
  <si>
    <t>新建防渗渠5.176公里（上口宽2.5～4.2米，下口宽0.4～0.6米，深度0.6～1.2米），设计流量0.3～1.0立方米/秒，配套渠系建筑物99座，其中，水闸74座，小型农桥14座，居民通行桥10座。</t>
  </si>
  <si>
    <t>项目建设过程中预计带动当地困难群众务工90多人就地就近就业，预计带动增加劳动者全年收入131万元,劳务报酬占总投资的40.3130%。</t>
  </si>
  <si>
    <t>90</t>
  </si>
  <si>
    <t>MY2026-092</t>
  </si>
  <si>
    <t>墨玉县普恰克其镇巴什加依村等4个村防渗渠建设推广以工代赈项目</t>
  </si>
  <si>
    <t>普恰克其镇巴什加依村、团结村、阿亚克加依村、布达夏合勒克村</t>
  </si>
  <si>
    <t>新建防渗渠4.51公里（上口宽2.6～3.2米，下口宽0.4～0.6米，深度0.6～0.8米），设计流量0.3～0.5立方米/秒，配套渠系建筑物120座，其中，水闸68座、小型农桥9座，居民通行桥42座、跌水1座。</t>
  </si>
  <si>
    <t>项目建设过程中预计带动当地困难群众务工120多人就地就近就业，预计带动增加劳动者全年收入127万元,劳务报酬占总投资的40.3230%。</t>
  </si>
  <si>
    <t>91</t>
  </si>
  <si>
    <t>MY2026-093</t>
  </si>
  <si>
    <t>墨玉县普恰克其镇库勒艾日克村等4个村防渗渠建设推广以工代赈项目</t>
  </si>
  <si>
    <t>普恰克其镇库勒艾日克村等4个村</t>
  </si>
  <si>
    <t>新建防渗渠4.476公里（上口宽2.6～3.2米，下口宽0.4～0.6米，深度0.6～0.8米），设计流量0.3～0.5立方米/秒，配套渠系建筑物77座，其中，水闸45座，小型农桥6座，居民通行桥26座。</t>
  </si>
  <si>
    <t>项目建设过程中预计带动当地困难群众务工115多人就地就近就业，预计带动增加劳动者全年收入121万元,劳务报酬占总投资的40.3330%。</t>
  </si>
  <si>
    <t>92</t>
  </si>
  <si>
    <t>MY2026-094</t>
  </si>
  <si>
    <t>墨玉县阿克萨拉依乡巴什阿热果勒村防渗渠建设推广以工代赈项目</t>
  </si>
  <si>
    <t>阿克萨拉依乡巴什阿热果勒村</t>
  </si>
  <si>
    <t xml:space="preserve">新建防渗渠5.22公里（上口宽2.4～3.0米，下口宽0.3～0.5米，深度0.6～0.9米），设计流量0.1-0.72立方米/秒，配套渠系建筑物45座，其中，水闸24座，小型农桥11座，居民通行桥9座，测试桥1座。
</t>
  </si>
  <si>
    <t>项目建设过程中预计带动当地困难群众务工127多人就地就近就业，预计带动增加劳动者全年收入141万元,劳务报酬占总投资的40.2930%。</t>
  </si>
  <si>
    <t>93</t>
  </si>
  <si>
    <t>MY2026-095</t>
  </si>
  <si>
    <t>墨玉县阿克萨拉依乡巴什库木巴格村等2个村防渗渠建设推广以工代赈项目</t>
  </si>
  <si>
    <t>阿克萨拉依乡巴什库木巴格村等2个村</t>
  </si>
  <si>
    <t>新建防渗渠4.63公里（上口宽2.4米，下口宽0.3米，深度0.6米）流量0.1立方米/秒，配套建筑物127座，其中，水闸71座，小型农桥22座，居民通行桥34座。</t>
  </si>
  <si>
    <t>项目建设过程中预计带动当地困难群众务工107多人就地就近就业，预计带动增加劳动者全年收入135万元,劳务报酬占总投资的40.0630%。</t>
  </si>
  <si>
    <t>94</t>
  </si>
  <si>
    <t>MY2026-096</t>
  </si>
  <si>
    <t>墨玉县雅瓦乡红旗村、红星村2026年防渗渠建设推广以工代赈项目</t>
  </si>
  <si>
    <t>雅瓦乡红旗村、红星村</t>
  </si>
  <si>
    <t>新建防渗渠5.4公里（上口宽2.15～2.65米，下口宽0.4米，渠深0.7～0.9米），设计流量0.2～0.5立方米/秒，配套渠系建筑物205座，其中，水闸93座，农桥43座，居民通行桥69座。</t>
  </si>
  <si>
    <t>项目建设过程中预计带动当地困难群众务工115多人就地就近就业，预计带动增加劳动者全年收入149万元,劳务报酬占总投资的40.0530%。</t>
  </si>
  <si>
    <t>95</t>
  </si>
  <si>
    <t>MY2026-097</t>
  </si>
  <si>
    <t>墨玉县喀瓦克乡阿其克村、夏合勒克村防渗渠建设项目</t>
  </si>
  <si>
    <t>喀瓦克乡阿其克村、夏合勒克村</t>
  </si>
  <si>
    <t>计划在喀瓦克乡阿其克村、夏合勒克村渠道防渗改建长度为4.046km（其中阿其克村2.546公里，夏合勒克村1.5公里），渠道设计流量为0.3～1立方米/秒，项目区渠道沿线计划修建水闸、农桥等渠系建筑物。</t>
  </si>
  <si>
    <t>一是提高灌区水资源利用率，达到改善灌区灌溉条件并节约水资源目的。二是工程建设后，可有效改善农田灌溉条件，增加作物产量，提高农民收入。三是项目建设过程中预计带动当地困难群众务工90多人就地就近就业，预计带动增加劳动者全年收入90万元,劳务报酬占总投资的30%。</t>
  </si>
  <si>
    <t>96</t>
  </si>
  <si>
    <t>MY2026-098</t>
  </si>
  <si>
    <t>墨玉县喀尔赛镇村库木什库勒村、和谐村防渗渠建设项目</t>
  </si>
  <si>
    <t>墨玉县喀尔赛镇库木什库勒村、和谐村</t>
  </si>
  <si>
    <t>新建防渗渠9公里，涉及2个村：
1、库木什库勒村：渠道防渗改建长度为4公里、水渠流量0.3-1m³/s、配套建筑物18座（农桥6座、闸门6座、闸口6座等）、灌溉面积800亩等；
2、和谐村：渠道防渗改建长度为5公里，水渠流量0.3-1m³/s，配套建筑物19座（农桥5座，闸门11座，闸口11座等），灌溉面积700亩。</t>
  </si>
  <si>
    <t>一是提高灌区水资源利用率，达到改善灌区灌溉条件并节约水资源目的。二是工程建设后，可有效改善农田灌溉条件，增加作物产量，提高农民收入。三是项目建设过程中预计带动当地困难群众务工150多人就地就近就业，预计带动增加劳动者全年收入180万元,劳务报酬占总投资的30%。</t>
  </si>
  <si>
    <t>97</t>
  </si>
  <si>
    <t>MY2026-099</t>
  </si>
  <si>
    <t>墨玉县阿克萨拉依乡玉吉米力克村等3个村防渗渠推广以工代赈建设项目</t>
  </si>
  <si>
    <t>阿克萨拉依乡玉吉米力克村、巴什阿热果勒村、塔喀依拉村</t>
  </si>
  <si>
    <t xml:space="preserve">墨玉县阿克萨拉依乡玉吉米力克等3个村防渗渠2026年中央财政以工代赈项目防渗改造总长度4.235km，其中阿克萨拉依乡玉吉米力克村2条支斗渠防渗改造总长度0.74km、巴什阿热果勒村5条支斗渠防渗改造总长度1.980km、塔喀依拉村1条支渠防渗改造总长度1.515km，渠道设计流量为0.2～0.75m³/s。新建渠系建筑物41座，其中水闸332座、交通桥1座、农桥8座。
</t>
  </si>
  <si>
    <t>一是提高灌区水资源利用率，达到改善灌区灌溉条件并节约水资源目的。二是工程建设后，可有效改善农田灌溉条件，增加作物产量，提高农民收入。三是项目建设过程中预计带动当地困难群众务工，预计带动增加劳动者全年收入100余万元。</t>
  </si>
  <si>
    <t>农村供水水质提升</t>
  </si>
  <si>
    <t>98</t>
  </si>
  <si>
    <t>MY2026-100</t>
  </si>
  <si>
    <t>墨玉县乌尔其乡阿勒米勒克村等10个村防渗渠建设项目</t>
  </si>
  <si>
    <t>乌尔其乡阿勒米勒克村等10个村</t>
  </si>
  <si>
    <t>项目计划在乌尔其乡范围内10个村渠道防渗改建长度为5.3718公里。其中包含流量为0.3～0.5立方米/秒防渗渠5.3194公里、设计流量为1立方米/秒防渗渠0.0524公里，项目区渠道沿线计划修建水闸、农桥等渠系建筑物。</t>
  </si>
  <si>
    <t>该项目的实施，可以改善农田灌溉，增加作物产量，提高农民收入，防渗渠的修建可解决农户土渠渗漏的问题，可以减少灌溉中途损耗，确保水分直达农田，避免因渗漏导致的灌溉不均问题，引水站的修建可以有效提升农业生产效率和水资源可持续利用，进一步促进产业发展。</t>
  </si>
  <si>
    <t>农村道路、桥梁建设类</t>
  </si>
  <si>
    <t>99</t>
  </si>
  <si>
    <t>MY2026-101</t>
  </si>
  <si>
    <t>墨玉县乌尔其乡桥坎基尕村防渗渠工程</t>
  </si>
  <si>
    <t>本项目对墨玉县乌尔其乡3条渠道进行防渗,本次共防渗改建渠道4.671km，共配套建筑物107座，其中分水闸41座，节制闸15座，入户桥30座，农桥5座，公路桥3座，倒虹吸11座、盖板涵2座。</t>
  </si>
  <si>
    <t>直接经济效益坚持建设与赈济相结合，充分发挥以工代赈“赈”的作用，组织相关群众通过参加工程建设获得劳务报酬。</t>
  </si>
  <si>
    <t>100</t>
  </si>
  <si>
    <t>MY2026-102</t>
  </si>
  <si>
    <t>墨玉县芒来乡东片区4个村防渗渠建设项目</t>
  </si>
  <si>
    <t>计划为芒来乡4个村新建农渠引水渠道防渗改建长度为4.456km（其中：喀克勒克村1.1km，阿克塔木村0.887km，其乃巴格村1.163km，阿勒吞其村1.306km）。渠道设计流量为 0.2～0.5 立方米/秒，项目区渠道沿线计划修建水闸、农桥等渠系建筑物。</t>
  </si>
  <si>
    <t>通过项目的实施，从根本上解决项目区域现状水土流失和灌溉用水，减轻居民及管理单位的灌溉用水负担，使项目区内耕地农作物产量明显提高。</t>
  </si>
  <si>
    <t>101</t>
  </si>
  <si>
    <t>MY2026-104</t>
  </si>
  <si>
    <t>墨玉县加汗巴格乡墩阿热希村水渠防渗处理建设项目</t>
  </si>
  <si>
    <t>墨玉县加汗巴格乡墩阿热希村</t>
  </si>
  <si>
    <t>拟对墩阿热希村新建防渗渠5.33公里，设计流量为0.3～1.0立方米/秒，配套相应渠系建筑物。墩阿热希村的5.33公里的毛渠进行防渗处理（其中1小队3.08公里、2小队2公里、3小队0.25公里的土水渠进行清淤和防渗处理）。解决沿线农户的农业用水问题，提高灌溉效率，减少水资源浪费，保证农作物正常生长，提高农田产量。</t>
  </si>
  <si>
    <t>一是解决农业用水问题，提高灌溉效率，减少水资源浪费，保证农作物正常生长，提高农田产量。
二是通过对现有农渠进行防渗处理减少灌溉用水资源的浪费。
三是组织实施推广以工代赈模式，带动周边群众参与，带动80多人就业增收。</t>
  </si>
  <si>
    <t>102</t>
  </si>
  <si>
    <t>MY2026-106</t>
  </si>
  <si>
    <t>墨玉县喀拉喀什镇长安村、亚普拉克村防渗渠建设项目</t>
  </si>
  <si>
    <t>喀拉喀什镇长安村</t>
  </si>
  <si>
    <t>在喀拉喀什镇长安村、亚普拉克村新建防渗渠共计6.5公里，其中塞克孜帕齐村喀什镇长安村5.3公里公里、亚普拉克村1.2公里，流量为0.3`1.0m³/s的防渗渠，以及水闸、农桥等附属配套设施。</t>
  </si>
  <si>
    <t>一是完成全村7公里灌溉防渗渠道建设，主要包括渠道清淤水闸、防渗、排水口、农桥等附属配套设施。
二是组织实施推广以工代赈模式，带动周边群众参与，带动90多人嗯就业增收，实现农林灌溉689亩。</t>
  </si>
  <si>
    <t>墨玉县喀拉喀什镇人民政府</t>
  </si>
  <si>
    <t>103</t>
  </si>
  <si>
    <t>MY2026-107</t>
  </si>
  <si>
    <t>墨玉县2026年萨依巴格乡农村供水水厂维修改造项目</t>
  </si>
  <si>
    <t>农村供水保障设施建设</t>
  </si>
  <si>
    <t>墨玉县萨依巴格乡</t>
  </si>
  <si>
    <t>通过对南片区水厂2#沉沙池维修改造和对萨依巴格乡6座水厂的净水设施设备进行系统性更新改造，旨在全面提升区域供水水质与运行保障能力。建设内容主要包括：对南片区水厂2#沉沙池进行维修改造，设计容积1.93万m3；更新改造萨依巴格乡6座水厂的净水及消毒设施设备，具体包括更新萨依巴格乡五水厂、博斯坦托格拉克水厂、库遂水厂、乌尊阿热勒水厂等4座水厂一体化净水设备各1套，维修普喀水厂一体化净水设备1套，更换南片区水厂斜管填料及更换6座水厂6套次氯酸钠发生器和相关仪表设备。</t>
  </si>
  <si>
    <t>有效改善萨依巴格乡1.07万户4.10万人的供水条件，切实增强农村供水工程的稳定性和长效性，进一步保障居民饮水安全，推动农村供水事业高质量发展，持续提升农村群众的获得感、幸福感和安全感。</t>
  </si>
  <si>
    <t>104</t>
  </si>
  <si>
    <t>MY2026-108</t>
  </si>
  <si>
    <t>墨玉县喀瓦克乡-吐孜鲁达克村农村公路建设项目</t>
  </si>
  <si>
    <t>农村道路建设（通村路、通户路、小型桥梁等）</t>
  </si>
  <si>
    <t>改建路线长度29公里按照四级公路技术标准改建，双向两车道，路面类型为沥青路面，建设内容包含路基、路面、桥涵及附属设施。</t>
  </si>
  <si>
    <t>完善交通基础设施建设，改善项目区域内群群众农产品运输条件，降低运输成本，提高生产效率，带动群众增收，促进当地经济社会的可持续发展。</t>
  </si>
  <si>
    <t>105</t>
  </si>
  <si>
    <t>MY2026-109</t>
  </si>
  <si>
    <t>墨玉县村组道路建设项目</t>
  </si>
  <si>
    <t>新建路线长35公里，建设内容包含路基、路面、桥涵及附属设施。</t>
  </si>
  <si>
    <t>待第二批资金下达后实施</t>
  </si>
  <si>
    <t>106</t>
  </si>
  <si>
    <t>MY2026-110</t>
  </si>
  <si>
    <t>墨玉县（喀尔赛镇-雅瓦乡）产业路建设项目</t>
  </si>
  <si>
    <t>改建路线长31公里，起点位于喀尔塞镇，终点止于墨玉县Y078线，按照四级公路技术标准改建，双向2车道，路面类型为沥青路面，建设内容包含路基、路面、桥涵及附属设施。</t>
  </si>
  <si>
    <t>农村人居环境改善类</t>
  </si>
  <si>
    <t>107</t>
  </si>
  <si>
    <t>MY2026-111</t>
  </si>
  <si>
    <t>和田地区墨玉县2026年农村道路桥梁建设项目</t>
  </si>
  <si>
    <t>桥梁总计8座，拆除重建桥梁8座及附属设施。</t>
  </si>
  <si>
    <t>108</t>
  </si>
  <si>
    <t>MY2026-112</t>
  </si>
  <si>
    <t>墨玉县2026年农村道路沥青面层修复养护工程项目</t>
  </si>
  <si>
    <t>修补沥青坑槽80000平方米,，按照四级公路技术标准，建设内容包含护柱，道路安全标识设施及其他附属设施等。</t>
  </si>
  <si>
    <t>109</t>
  </si>
  <si>
    <t>MY2026-113</t>
  </si>
  <si>
    <t>墨玉县九闸口至S737道路建设项目</t>
  </si>
  <si>
    <t>改建路线长度5公里按照四级公路技术标准改建，双向两车道，路面类型为沥青路面，建设内容包含路基、路面、桥涵及附属设施。</t>
  </si>
  <si>
    <t>110</t>
  </si>
  <si>
    <t>MY2026-114</t>
  </si>
  <si>
    <t>墨玉县萨依巴格乡库遂村村级道路维护项目</t>
  </si>
  <si>
    <t>萨依巴格乡库遂村</t>
  </si>
  <si>
    <t>改建路线长度10公里，按照四级公路技术标准改建，双向两车道，路面类型为沥青路面，建设内容包含路基、路面、桥涵及附属设施。</t>
  </si>
  <si>
    <t>111</t>
  </si>
  <si>
    <t>MY2026-115</t>
  </si>
  <si>
    <t>墨玉县阔依其乡产业道路建设项目</t>
  </si>
  <si>
    <t>墨玉县阔依其乡夏普克村、同德村、赛克孜帕其村</t>
  </si>
  <si>
    <t>为进一步促进阔依其乡苹果特色种植产业发展，计划围绕苹果种植地块配套建设生产道路8.1公里（其中夏普克村1条0.61公里、同德村1条0.43公里、巴扎村0.3公里、赛克孜帕其村5条6.76公里）。</t>
  </si>
  <si>
    <t>通过苹果特色种植配套项目的实施，为阔依其乡发展苹果特色种植产业奠定基础。</t>
  </si>
  <si>
    <t>美丽宜居村创建</t>
  </si>
  <si>
    <t>112</t>
  </si>
  <si>
    <t>MY2026-116</t>
  </si>
  <si>
    <t>墨玉县乌尔其乡旅游道路建设项目项目</t>
  </si>
  <si>
    <t>一是项目计划在乌尔其乡警务站路口至塔瓦尕孜村绿岛农家乐543乡道10公里的四级公里进行改造提升。
主要建设内容：现有道路改造提升，按照四级公路技术标准改建，路面拓宽6M，20cm厚，建设内容包含路基、路面、桥涵及附属设施；</t>
  </si>
  <si>
    <t>能够提升对辖区农家乐的引流，并且有助于提升辖区旅游业整体的发展能力，有力的促进促进农村经济的发展。</t>
  </si>
  <si>
    <t>113</t>
  </si>
  <si>
    <t>MY2026-117</t>
  </si>
  <si>
    <t>墨玉县万亩戈壁（沙漠）设施农业建设配套项目（三期）</t>
  </si>
  <si>
    <t>新疆农牧投业投资（集团）有限责任公司计划2026年投资3亿建设300座大棚（社会投资），墨玉县万亩戈壁（沙漠）设施农业建设电和路，完善配套设施。</t>
  </si>
  <si>
    <t xml:space="preserve">
通过实施本项目带动就业100人以上，为墨玉县脱贫劳动力实现就近稳定就业提供有力保障，提高工资性收入，助力墨玉县巩固脱贫成果工作。</t>
  </si>
  <si>
    <t>114</t>
  </si>
  <si>
    <t>MY2026-118</t>
  </si>
  <si>
    <t>墨玉县托胡拉乡村内道路及人居环境整治项目</t>
  </si>
  <si>
    <t>人居环境整治</t>
  </si>
  <si>
    <t>村容村貌提升</t>
  </si>
  <si>
    <t>墨玉县托胡拉乡托胡拉村、英尧勒村</t>
  </si>
  <si>
    <t>为提升墨玉县托胡拉乡英尧勒村、托胡拉村的人居环境，提高村内道路交通设施基础配套水平，对村内道路、街路人居环境、污水及公共照明进行提升。建设内容：1.村内道路提档升级2000米；2.污水管道：新建污水管道2000米，采用DN300HDPE双壁波纹管铺设，新建检查井及沉淀池，共计120个；3.电路改造：采购电表柜15个内部配备8块电表安装槽位，0.4KV电缆线路部分:新建0.4千伏电缆长2千米，电缆采用ZC-YJV,-0.6/1-4x50mm2型。</t>
  </si>
  <si>
    <t>可提升村庄整体形象，吸引外来投资和旅游资源开发；改善村民出行条件，提高村民出行的安全性和便捷性；优化村庄人居环境，减少污水排放对环境的污染，改善村民生活质量；增强村民环保意识和文明意识，促进乡村精神文明建设；通过绿化景观改造，增加村庄绿地面积，提升村庄绿化率5%，改善村庄生态环境；整治污水管道，减少污水直排，保护村庄水体和土壤环境。</t>
  </si>
  <si>
    <t>115</t>
  </si>
  <si>
    <t>MY2026-119</t>
  </si>
  <si>
    <t>墨玉县加汗巴格乡喀亚什村等4个村污水管网建设项目</t>
  </si>
  <si>
    <t>农村污水治理</t>
  </si>
  <si>
    <t>墨玉县喀亚什村、阿克萨拉依村、恰尔巴格村、巴格齐村</t>
  </si>
  <si>
    <t>排水支管网长度47.025公里，主要用DN300-400（HDPE双壁波纹管），污水检查井、沉淀井，管道开挖及路面灰度等。其中喀亚什村污水主管网4000米、污水支管网6966米；墩艾日克村污水主管网12000米、污水支管网6000米；恰尔巴格村污水支管网272米;阿克萨拉依村污水主管网1084米、污水支管网9723米；巴格齐村污水支管网6980米。</t>
  </si>
  <si>
    <t>提高乡政府周边下水管网运载能力，有效改善人居环境，更能在环境、民生、经济和社会治理等多个维度产生积极且深远的影响，为周边区域的可持续发展奠定坚实基础。</t>
  </si>
  <si>
    <t>116</t>
  </si>
  <si>
    <t>MY2026-120</t>
  </si>
  <si>
    <t>墨玉县扎瓦镇污水管网建设项目</t>
  </si>
  <si>
    <t>新建DN400污水管网8公里，配套检查井、阀门井、提升泵等设施。</t>
  </si>
  <si>
    <t>117</t>
  </si>
  <si>
    <t>MY2026-121</t>
  </si>
  <si>
    <t>和田地区墨玉县喀瓦克乡生活垃圾中转系统建设项目</t>
  </si>
  <si>
    <t>农村垃圾治理</t>
  </si>
  <si>
    <t>墨玉县喀瓦克乡</t>
  </si>
  <si>
    <t>本项目计划建设1个垃圾压缩中转站，总用地8000平方米，中转站建设转运车间405平方米，管理用房180平方米及配套附属设施设备；垃圾压缩中转站设计规模为平均日处理生活垃圾140吨以下。</t>
  </si>
  <si>
    <t>垃圾中转站建成后能够及时地对服务区内的生活垃圾进行无害化、减量化处理，减少生活垃圾对当地大气、土壤及地下水资源造成的污染，有利于提高当地经济发展环境和土地利用，将改变当地原有的生活垃圾堆放、转运方式，有利于改善乡村环境面貌和人们生活居住环境。</t>
  </si>
  <si>
    <t>墨玉县住建局</t>
  </si>
  <si>
    <t>118</t>
  </si>
  <si>
    <t>MY2026-122</t>
  </si>
  <si>
    <t>新疆和田地区墨玉县排水管网提升改造建设项目（一期）</t>
  </si>
  <si>
    <t>墨玉县喀尔赛镇</t>
  </si>
  <si>
    <t>1.新建污水管网22.4km，其中：新建DN400（HDPE双壁波纹管）排水主管网长度6900m;新建DN300（HDPE双壁波纹管）排水支管网长度11500m;新建DN160（UPVC管）排水接户管2000m；新建DN110-160（PE实壁管）排水压力管2000m；2.新建污水提升泵井及相关配件约3座，检查井约613座，3.路面恢复约48150m2。4.结合管网建设新建2000m³污水处理站及配套设施1座。</t>
  </si>
  <si>
    <t>通过实施本项目，改善当地居民居住环境，达到村容整洁的目标，促进项目区人民生活水平的改善。</t>
  </si>
  <si>
    <t>119</t>
  </si>
  <si>
    <t>MY2026-123</t>
  </si>
  <si>
    <t>墨玉县2026年自治区美丽宜居村创建“多规合一”村庄规划编制项目</t>
  </si>
  <si>
    <t>村庄规划编制</t>
  </si>
  <si>
    <t>普恰克其镇巴什库都克拉村、巴什普恰克其村、库勒艾日克村、巴扎博依村、布达村</t>
  </si>
  <si>
    <t>为2026年自治区美丽宜居村编制“多规合一”村庄规划，以规划为牵头带动乡村振兴发展。</t>
  </si>
  <si>
    <t>通过美丽宜居村建设项目，助力示范村实现持续发展和改善当地群众生活水平。</t>
  </si>
  <si>
    <t>120</t>
  </si>
  <si>
    <t>MY2026-124</t>
  </si>
  <si>
    <t>墨玉县2026年自治区美丽宜居村创建人居环境改善项目</t>
  </si>
  <si>
    <t>采购5米路灯360个；240升塑料垃圾桶200个；不锈钢垃圾箱150个；垃圾船19个；新能源垃圾清运车4辆；12m³压缩式垃圾车2辆；12m³多功能洒水车1辆。</t>
  </si>
  <si>
    <t>121</t>
  </si>
  <si>
    <t>MY2026-125</t>
  </si>
  <si>
    <t>墨玉县2026年自治区美丽宜居村创建污水管网建设项目</t>
  </si>
  <si>
    <t>新建DN300管径排污管网35公里，改造提升DN300管径排污管网10公里，新建排水入户管UPVC排水管道共计20千米，改造提升污水处理站2座，新建提升泵站2座，以及检查井、沉淀池、入户管网等相关附属配套设施。</t>
  </si>
  <si>
    <t>122</t>
  </si>
  <si>
    <t>MY2026-126</t>
  </si>
  <si>
    <t>墨玉县2026年自治区美丽宜居村创建人居道路改善项目</t>
  </si>
  <si>
    <t>自治区美丽宜居村创建的5个村范围内新建农村道路15公里，建设内容包含路基、路面、桥涵及附属设施。</t>
  </si>
  <si>
    <t>123</t>
  </si>
  <si>
    <t>MY2026-127</t>
  </si>
  <si>
    <t>墨玉县普恰克其镇2026年布达村创业巴扎建设项目</t>
  </si>
  <si>
    <t>普恰克其镇布达村</t>
  </si>
  <si>
    <t>依托非遗桑皮纸产业及315国道便利条件，为壮大村集体经济，带动辖区群众就业增收，建设一处总面积约5000㎡的创业巴扎，建筑面积约2400㎡上下两层，以及相关配套附属设施。</t>
  </si>
  <si>
    <t>通过创业就业基地建设增加村集体收入，在壮大村集体收入同时带动当地农民增收，拓宽农户增收渠道，预计带动20人就业。</t>
  </si>
  <si>
    <t>124</t>
  </si>
  <si>
    <t>MY2026-128</t>
  </si>
  <si>
    <t>墨玉县普恰克其镇巴什普恰克其村自治区美丽宜居村创建-庭院经济发展建设项目</t>
  </si>
  <si>
    <t>农村卫生厕所改造</t>
  </si>
  <si>
    <t>普恰克其镇巴什普恰克其村</t>
  </si>
  <si>
    <t>对巴什普恰克其村200户庭院内厕所、三区分离、厨房等进行改造提升。</t>
  </si>
  <si>
    <t>实现庭院经济发展，户容户貌整洁规范，村民居住条件显著改善，生活品质有效提升。</t>
  </si>
  <si>
    <t>125</t>
  </si>
  <si>
    <t>MY2026-129</t>
  </si>
  <si>
    <t>墨玉县普恰克其镇巴扎博依村、巴什库都克拉村、库勒艾日克村、布达村自治区美丽宜居村创建-庭院经济发展建设项目</t>
  </si>
  <si>
    <t>普恰克其镇巴扎博依村、巴什库都克拉村、库勒艾日克村、布达村</t>
  </si>
  <si>
    <t>对巴扎博依村、巴什库都克拉村、库勒艾日克村、布达村353户庭院内厕所、三区分离、厨房等进行改造提升。</t>
  </si>
  <si>
    <t>126</t>
  </si>
  <si>
    <t>MY2026-131</t>
  </si>
  <si>
    <t>墨玉县普恰克其镇库勒艾日克村现代农业设施大棚建设项目</t>
  </si>
  <si>
    <t>普恰克其镇库勒艾日克村</t>
  </si>
  <si>
    <t>新建大棚10座，总占地面积约61亩，单座大棚面积约2240平方米（长宽高为160mx14mx4.8m，占地面积3.36亩），墙体结构为砖墙、梁架结构为钢架、双拱双膜，配套耳房、水肥一体机、水电路等附属设施。</t>
  </si>
  <si>
    <t>127</t>
  </si>
  <si>
    <t>MY2026-132</t>
  </si>
  <si>
    <t>墨玉县普恰克其镇库勒艾日克村农机社会化服务建设项目</t>
  </si>
  <si>
    <t>计划采购安装钢结构停车棚600㎡；300马力拖拉机2辆及配套农具；180马力拖拉机2辆及配套农具；农用无人机2台级配套设备。</t>
  </si>
  <si>
    <t>一是提升农机服务效率，助力农业生产提质增效。二是增加村集体收入。</t>
  </si>
  <si>
    <t>128</t>
  </si>
  <si>
    <t>MY2026-133</t>
  </si>
  <si>
    <t>墨玉县普恰克其镇巴什库都克拉村产业提升建设项目</t>
  </si>
  <si>
    <t>普恰克其镇巴什库都克拉村</t>
  </si>
  <si>
    <t>计划对普恰克其镇巴什库都克拉村现有500㎡集体房屋改造成生产车间，主要为给排水、电、供暖、通风、消防等设施设备提升。</t>
  </si>
  <si>
    <t>通过项目的实施进一步增加村集体收入，带动当地10人就地就近就业增收。</t>
  </si>
  <si>
    <t>129</t>
  </si>
  <si>
    <t>MY2026-134</t>
  </si>
  <si>
    <t>墨玉县扎瓦镇夏合勒克村就业创业基地建设项目</t>
  </si>
  <si>
    <t>墨玉县扎瓦镇夏合勒克村</t>
  </si>
  <si>
    <t>计划新建就业创业基地一座，地上两层，框架结构，建筑面积1000㎡，建筑基底面积500㎡，配套供水、排水、消防、供暖、变压器等附属设施。</t>
  </si>
  <si>
    <t>项目建成后，依托夏合勒克庄园通过租赁经营实现稳定收益，全额用于壮大村集体经济，同时新增就业岗位5-10个，拓宽农户增收渠道，助力乡村产业振兴。</t>
  </si>
  <si>
    <t>2026年财政衔接资金项目库分类统计表</t>
  </si>
  <si>
    <t xml:space="preserve">单位：个、万元 </t>
  </si>
  <si>
    <t>县市</t>
  </si>
  <si>
    <t>项目个数</t>
  </si>
  <si>
    <t>资金规模（万元）</t>
  </si>
  <si>
    <t>续建项目个数</t>
  </si>
  <si>
    <t>续建资金规模</t>
  </si>
  <si>
    <t>产业发展类项目个数</t>
  </si>
  <si>
    <t>资金</t>
  </si>
  <si>
    <t>占比</t>
  </si>
  <si>
    <t>就业类项目个数</t>
  </si>
  <si>
    <t>乡村建设类</t>
  </si>
  <si>
    <t>易地搬迁后扶类</t>
  </si>
  <si>
    <t>巩固拓展脱贫攻坚成果类</t>
  </si>
  <si>
    <t>其他类</t>
  </si>
  <si>
    <t>填报说明</t>
  </si>
  <si>
    <t>1.序号请按顺序依次填列；</t>
  </si>
  <si>
    <t>2.项目库编号按照县市要求填列，不做统一要求；</t>
  </si>
  <si>
    <t>3.系统编号为信息系统16位编号。</t>
  </si>
  <si>
    <t>4.项目名称按照项目建设内容简写，不能以**村基础设施项目、**村产业发展项目等模糊字眼描述项目名称；</t>
  </si>
  <si>
    <t>5.项目类型按照系统分类</t>
  </si>
  <si>
    <t>6.项目实施地点细化到村</t>
  </si>
  <si>
    <t>7.资金来源请与上级主管部门对接、结合上年度到位资金进行估算；</t>
  </si>
  <si>
    <t>8.联农带农方式按照系统分类填写</t>
  </si>
  <si>
    <t>9.直接受益人口：直接获得利益或服务的人口数量</t>
  </si>
  <si>
    <t>10.产业发展类项目、产业配套项目需要填报项目支撑的相关主导产业，需要细化到具体产业类型，不能笼统归为“农业”“畜牧业”</t>
  </si>
  <si>
    <t>11.是否形成帮扶项目资产、是否为到户项目、是否采取以工代赈方式务必系统、实际保持一致</t>
  </si>
  <si>
    <t>12.项目绩效指标“产出指标”“效益指标”中能体现项目必要性和实施效果的3-4个关键指标</t>
  </si>
  <si>
    <t>13.责任单位填写项目审批部门</t>
  </si>
  <si>
    <t>14.建议审核处室按照项目建设内容填报自治区农业农村厅相关内设处室或事业单位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</si>
</sst>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5">
    <font>
      <sz val="11"/>
      <color theme="1"/>
      <name val="宋体"/>
      <charset val="134"/>
      <scheme val="minor"/>
    </font>
    <font>
      <b/>
      <sz val="18"/>
      <color rgb="FFFF0000"/>
      <name val="宋体"/>
      <charset val="134"/>
      <scheme val="minor"/>
    </font>
    <font>
      <sz val="18"/>
      <name val="宋体"/>
      <charset val="134"/>
      <scheme val="minor"/>
    </font>
    <font>
      <b/>
      <sz val="18"/>
      <color rgb="FFFF0000"/>
      <name val="宋体"/>
      <charset val="134"/>
    </font>
    <font>
      <sz val="11"/>
      <name val="方正小标宋简体"/>
      <charset val="134"/>
    </font>
    <font>
      <sz val="12"/>
      <name val="宋体"/>
      <charset val="134"/>
    </font>
    <font>
      <b/>
      <sz val="12"/>
      <name val="黑体"/>
      <charset val="134"/>
    </font>
    <font>
      <sz val="10"/>
      <color theme="1"/>
      <name val="方正公文楷体"/>
      <charset val="134"/>
    </font>
    <font>
      <sz val="26"/>
      <name val="方正小标宋简体"/>
      <charset val="134"/>
    </font>
    <font>
      <sz val="16"/>
      <name val="黑体"/>
      <charset val="134"/>
    </font>
    <font>
      <sz val="10"/>
      <name val="方正公文楷体"/>
      <charset val="134"/>
    </font>
    <font>
      <b/>
      <sz val="12"/>
      <name val="方正公文楷体"/>
      <charset val="134"/>
    </font>
    <font>
      <sz val="11"/>
      <name val="宋体"/>
      <charset val="134"/>
      <scheme val="minor"/>
    </font>
    <font>
      <sz val="12"/>
      <name val="宋体"/>
      <charset val="134"/>
      <scheme val="minor"/>
    </font>
    <font>
      <sz val="20"/>
      <name val="方正黑体_GBK"/>
      <charset val="134"/>
    </font>
    <font>
      <sz val="26"/>
      <name val="方正小标宋_GBK"/>
      <charset val="134"/>
    </font>
    <font>
      <sz val="26"/>
      <name val="宋体"/>
      <charset val="134"/>
      <scheme val="minor"/>
    </font>
    <font>
      <sz val="12"/>
      <name val="黑体"/>
      <charset val="134"/>
    </font>
    <font>
      <sz val="12"/>
      <name val="方正公文楷体"/>
      <charset val="134"/>
    </font>
    <font>
      <sz val="14"/>
      <color theme="1"/>
      <name val="宋体"/>
      <charset val="134"/>
      <scheme val="major"/>
    </font>
    <font>
      <sz val="12"/>
      <color rgb="FFFF0000"/>
      <name val="宋体"/>
      <charset val="134"/>
      <scheme val="minor"/>
    </font>
    <font>
      <sz val="14"/>
      <name val="宋体"/>
      <charset val="134"/>
      <scheme val="major"/>
    </font>
    <font>
      <sz val="14"/>
      <color rgb="FFFF0000"/>
      <name val="宋体"/>
      <charset val="134"/>
      <scheme val="major"/>
    </font>
    <font>
      <sz val="12"/>
      <name val="宋体"/>
      <charset val="134"/>
      <scheme val="maj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5" borderId="8" applyNumberFormat="0" applyAlignment="0" applyProtection="0">
      <alignment vertical="center"/>
    </xf>
    <xf numFmtId="0" fontId="34" fillId="6" borderId="9" applyNumberFormat="0" applyAlignment="0" applyProtection="0">
      <alignment vertical="center"/>
    </xf>
    <xf numFmtId="0" fontId="35" fillId="6" borderId="8" applyNumberFormat="0" applyAlignment="0" applyProtection="0">
      <alignment vertical="center"/>
    </xf>
    <xf numFmtId="0" fontId="36" fillId="7"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5" fillId="0" borderId="0">
      <alignment vertical="top"/>
    </xf>
    <xf numFmtId="0" fontId="5" fillId="0" borderId="0">
      <alignment vertical="center"/>
    </xf>
    <xf numFmtId="0" fontId="44" fillId="0" borderId="0">
      <alignment vertical="center"/>
    </xf>
  </cellStyleXfs>
  <cellXfs count="101">
    <xf numFmtId="0" fontId="0" fillId="0" borderId="0" xfId="0">
      <alignment vertical="center"/>
    </xf>
    <xf numFmtId="0" fontId="1" fillId="0" borderId="0" xfId="0" applyFont="1" applyFill="1">
      <alignment vertical="center"/>
    </xf>
    <xf numFmtId="0" fontId="2" fillId="0" borderId="0" xfId="0" applyFont="1" applyFill="1">
      <alignment vertical="center"/>
    </xf>
    <xf numFmtId="49" fontId="3" fillId="0" borderId="0" xfId="0" applyNumberFormat="1" applyFont="1" applyFill="1" applyAlignment="1">
      <alignment horizontal="left" vertical="center" wrapText="1"/>
    </xf>
    <xf numFmtId="49" fontId="3" fillId="0" borderId="0" xfId="0" applyNumberFormat="1" applyFont="1" applyFill="1" applyAlignment="1">
      <alignment horizontal="center" vertical="center" wrapText="1"/>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0" xfId="0" applyFont="1" applyFill="1" applyBorder="1" applyAlignment="1"/>
    <xf numFmtId="176" fontId="0" fillId="0" borderId="0" xfId="0" applyNumberFormat="1" applyFont="1" applyFill="1" applyBorder="1" applyAlignment="1"/>
    <xf numFmtId="0" fontId="0" fillId="0" borderId="0" xfId="0" applyFont="1" applyFill="1" applyBorder="1" applyAlignment="1">
      <alignment horizontal="center"/>
    </xf>
    <xf numFmtId="176" fontId="0" fillId="0" borderId="0" xfId="0" applyNumberFormat="1" applyFont="1" applyFill="1" applyBorder="1" applyAlignment="1">
      <alignment horizontal="center"/>
    </xf>
    <xf numFmtId="10" fontId="0" fillId="0" borderId="0" xfId="0" applyNumberFormat="1" applyFont="1" applyFill="1" applyBorder="1" applyAlignment="1">
      <alignment horizontal="center"/>
    </xf>
    <xf numFmtId="0" fontId="8"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0" fontId="5" fillId="0" borderId="0" xfId="0"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0" fontId="5"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10" fontId="5" fillId="0" borderId="0" xfId="0" applyNumberFormat="1" applyFont="1" applyFill="1" applyBorder="1" applyAlignment="1">
      <alignment horizontal="center" vertical="center" wrapText="1"/>
    </xf>
    <xf numFmtId="10" fontId="5" fillId="0" borderId="0" xfId="0" applyNumberFormat="1" applyFont="1" applyFill="1" applyAlignment="1">
      <alignment horizontal="center" vertical="center" wrapText="1"/>
    </xf>
    <xf numFmtId="0" fontId="5" fillId="0" borderId="0" xfId="0" applyFont="1" applyFill="1" applyAlignment="1">
      <alignment horizontal="righ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10" fontId="11"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10" fontId="11" fillId="3" borderId="3"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6" fillId="0" borderId="0" xfId="0" applyFont="1" applyFill="1" applyAlignment="1">
      <alignment horizontal="center" vertical="center" wrapText="1"/>
    </xf>
    <xf numFmtId="0" fontId="12" fillId="0" borderId="0" xfId="0" applyFont="1" applyFill="1">
      <alignment vertical="center"/>
    </xf>
    <xf numFmtId="49" fontId="13" fillId="0" borderId="0" xfId="0" applyNumberFormat="1" applyFont="1" applyFill="1" applyAlignment="1">
      <alignment vertical="center" wrapText="1"/>
    </xf>
    <xf numFmtId="0" fontId="13" fillId="0" borderId="0" xfId="0" applyFont="1" applyFill="1" applyAlignment="1">
      <alignment vertical="center" wrapText="1"/>
    </xf>
    <xf numFmtId="0" fontId="13" fillId="0" borderId="0" xfId="0"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2" fillId="0" borderId="0" xfId="0" applyNumberFormat="1" applyFont="1" applyFill="1" applyAlignment="1">
      <alignment horizontal="center" vertical="center" wrapText="1"/>
    </xf>
    <xf numFmtId="49" fontId="14" fillId="0" borderId="0" xfId="0" applyNumberFormat="1" applyFont="1" applyFill="1" applyAlignment="1">
      <alignment horizontal="left" vertical="center" wrapText="1"/>
    </xf>
    <xf numFmtId="49" fontId="14" fillId="0" borderId="0" xfId="0" applyNumberFormat="1"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5" fillId="0" borderId="0" xfId="0" applyNumberFormat="1" applyFont="1" applyFill="1" applyAlignment="1">
      <alignment horizontal="center" vertical="center" wrapText="1"/>
    </xf>
    <xf numFmtId="0" fontId="15" fillId="0" borderId="0" xfId="0" applyFont="1" applyFill="1" applyAlignment="1">
      <alignment horizontal="left" vertical="center" wrapText="1"/>
    </xf>
    <xf numFmtId="0" fontId="6"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8" fillId="0" borderId="0" xfId="0" applyFont="1" applyFill="1" applyAlignment="1">
      <alignment horizontal="center" vertical="center" wrapText="1"/>
    </xf>
    <xf numFmtId="0" fontId="18" fillId="0" borderId="1" xfId="0" applyFont="1" applyFill="1" applyBorder="1" applyAlignment="1">
      <alignment horizontal="center" vertical="center" wrapText="1"/>
    </xf>
    <xf numFmtId="0" fontId="19" fillId="0" borderId="0" xfId="0" applyFont="1" applyFill="1" applyAlignment="1">
      <alignment horizontal="left" vertical="center" wrapText="1"/>
    </xf>
    <xf numFmtId="0" fontId="19"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177" fontId="21" fillId="0" borderId="0" xfId="0" applyNumberFormat="1" applyFont="1" applyFill="1" applyAlignment="1">
      <alignment horizontal="left" vertical="center" wrapText="1"/>
    </xf>
    <xf numFmtId="177" fontId="21" fillId="0" borderId="1" xfId="0" applyNumberFormat="1" applyFont="1" applyFill="1" applyBorder="1" applyAlignment="1">
      <alignment horizontal="left" vertical="center" wrapText="1"/>
    </xf>
    <xf numFmtId="0" fontId="19" fillId="0" borderId="0" xfId="0" applyFont="1" applyFill="1" applyAlignment="1">
      <alignment horizontal="justify" vertical="center"/>
    </xf>
    <xf numFmtId="0" fontId="19" fillId="0" borderId="1" xfId="0" applyFont="1" applyFill="1" applyBorder="1" applyAlignment="1">
      <alignment horizontal="justify" vertical="center"/>
    </xf>
    <xf numFmtId="177" fontId="21" fillId="0" borderId="0" xfId="0" applyNumberFormat="1" applyFont="1" applyFill="1" applyAlignment="1">
      <alignment horizontal="center" vertical="center" wrapText="1"/>
    </xf>
    <xf numFmtId="177" fontId="21" fillId="0" borderId="1"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1"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1" xfId="0" applyFont="1" applyFill="1" applyBorder="1" applyAlignment="1">
      <alignment horizontal="left" vertical="center" wrapText="1"/>
    </xf>
    <xf numFmtId="0" fontId="19" fillId="0" borderId="0" xfId="0" applyFont="1" applyFill="1" applyAlignment="1">
      <alignment horizontal="justify" vertical="center" wrapText="1"/>
    </xf>
    <xf numFmtId="0" fontId="19" fillId="0" borderId="1" xfId="0" applyFont="1" applyFill="1" applyBorder="1" applyAlignment="1">
      <alignment horizontal="justify" vertical="center" wrapText="1"/>
    </xf>
    <xf numFmtId="0" fontId="22" fillId="0" borderId="0" xfId="0" applyFont="1" applyFill="1" applyAlignment="1">
      <alignment horizontal="left" vertical="center" wrapText="1"/>
    </xf>
    <xf numFmtId="0" fontId="22" fillId="0" borderId="1" xfId="0" applyFont="1" applyFill="1" applyBorder="1" applyAlignment="1">
      <alignment horizontal="left" vertical="center" wrapText="1"/>
    </xf>
    <xf numFmtId="177" fontId="23" fillId="0" borderId="0" xfId="0" applyNumberFormat="1" applyFont="1" applyFill="1" applyAlignment="1">
      <alignment horizontal="left" vertical="center" wrapText="1"/>
    </xf>
    <xf numFmtId="177" fontId="23" fillId="0" borderId="1" xfId="0" applyNumberFormat="1" applyFont="1" applyFill="1" applyBorder="1" applyAlignment="1">
      <alignment horizontal="left" vertical="center" wrapText="1"/>
    </xf>
    <xf numFmtId="0" fontId="23"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0" xfId="0" applyNumberFormat="1"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xf>
    <xf numFmtId="0" fontId="13" fillId="0" borderId="0" xfId="0" applyNumberFormat="1" applyFont="1" applyFill="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5" xfId="49"/>
    <cellStyle name="常规_自治区下达塔城2007年财政扶贫资金项目下达计划表－1048万元" xfId="50"/>
    <cellStyle name="常规 5" xfId="51"/>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59"/>
  <sheetViews>
    <sheetView tabSelected="1" zoomScale="70" zoomScaleNormal="70" workbookViewId="0">
      <pane xSplit="6" ySplit="6" topLeftCell="I122" activePane="bottomRight" state="frozen"/>
      <selection/>
      <selection pane="topRight"/>
      <selection pane="bottomLeft"/>
      <selection pane="bottomRight" activeCell="C3" sqref="C$1:C$1048576"/>
    </sheetView>
  </sheetViews>
  <sheetFormatPr defaultColWidth="9" defaultRowHeight="14.25"/>
  <cols>
    <col min="1" max="1" width="4.475" style="43" customWidth="1"/>
    <col min="2" max="2" width="8.13333333333333" style="44" customWidth="1"/>
    <col min="3" max="3" width="31.4416666666667" style="45" customWidth="1"/>
    <col min="4" max="5" width="6.36666666666667" style="44" customWidth="1"/>
    <col min="6" max="6" width="7.55" style="44" customWidth="1"/>
    <col min="7" max="7" width="21.4583333333333" style="46" customWidth="1"/>
    <col min="8" max="8" width="82.0833333333333" style="47" customWidth="1"/>
    <col min="9" max="9" width="13.3833333333333" style="46" customWidth="1"/>
    <col min="10" max="10" width="14.4416666666667" style="48" customWidth="1"/>
    <col min="11" max="11" width="14.175" style="48" customWidth="1"/>
    <col min="12" max="12" width="14.175" style="49" customWidth="1"/>
    <col min="13" max="14" width="10.2083333333333" style="49" customWidth="1"/>
    <col min="15" max="15" width="10.5916666666667" style="49" customWidth="1"/>
    <col min="16" max="17" width="8.38333333333333" style="49" customWidth="1"/>
    <col min="18" max="18" width="10.4416666666667" style="48" customWidth="1"/>
    <col min="19" max="19" width="11.1083333333333" style="49" customWidth="1"/>
    <col min="20" max="20" width="12.85" style="49" customWidth="1"/>
    <col min="21" max="22" width="8.66666666666667" style="50" customWidth="1"/>
    <col min="23" max="23" width="9.375" style="50" customWidth="1"/>
    <col min="24" max="25" width="8.66666666666667" style="50" customWidth="1"/>
    <col min="26" max="26" width="33.9583333333333" style="46" customWidth="1"/>
    <col min="27" max="27" width="11.975" style="49" customWidth="1"/>
    <col min="28" max="28" width="29.625" style="42" hidden="1" customWidth="1"/>
    <col min="29" max="30" width="9" style="42" hidden="1" customWidth="1"/>
    <col min="31" max="33" width="9" style="42"/>
    <col min="34" max="34" width="12.625" style="42"/>
    <col min="35" max="16322" width="9" style="42"/>
    <col min="16323" max="16323" width="30.1083333333333" style="42"/>
    <col min="16324" max="16384" width="9" style="42"/>
  </cols>
  <sheetData>
    <row r="1" ht="47" customHeight="1" spans="1:30">
      <c r="A1" s="51" t="s">
        <v>0</v>
      </c>
      <c r="B1" s="51"/>
      <c r="C1" s="51"/>
      <c r="D1" s="51"/>
      <c r="E1" s="51"/>
      <c r="F1" s="51"/>
      <c r="G1" s="51"/>
      <c r="H1" s="51"/>
      <c r="I1" s="51"/>
      <c r="J1" s="52"/>
      <c r="K1" s="52"/>
      <c r="L1" s="52"/>
      <c r="M1" s="52"/>
      <c r="N1" s="52"/>
      <c r="O1" s="52"/>
      <c r="P1" s="52"/>
      <c r="Q1" s="52"/>
      <c r="R1" s="52"/>
      <c r="S1" s="52"/>
      <c r="T1" s="52"/>
      <c r="U1" s="52"/>
      <c r="V1" s="52"/>
      <c r="W1" s="52"/>
      <c r="X1" s="52"/>
      <c r="Y1" s="52"/>
      <c r="Z1" s="51"/>
      <c r="AA1" s="51"/>
    </row>
    <row r="2" ht="65" customHeight="1" spans="1:30">
      <c r="A2" s="53" t="s">
        <v>1</v>
      </c>
      <c r="B2" s="53"/>
      <c r="C2" s="53"/>
      <c r="D2" s="53"/>
      <c r="E2" s="53"/>
      <c r="F2" s="53"/>
      <c r="G2" s="54"/>
      <c r="H2" s="54"/>
      <c r="I2" s="53"/>
      <c r="J2" s="53"/>
      <c r="K2" s="53"/>
      <c r="L2" s="53"/>
      <c r="M2" s="53"/>
      <c r="N2" s="53"/>
      <c r="O2" s="53"/>
      <c r="P2" s="53"/>
      <c r="Q2" s="53"/>
      <c r="R2" s="53"/>
      <c r="S2" s="53"/>
      <c r="T2" s="53"/>
      <c r="U2" s="55"/>
      <c r="V2" s="55"/>
      <c r="W2" s="55"/>
      <c r="X2" s="55"/>
      <c r="Y2" s="55"/>
      <c r="Z2" s="56"/>
      <c r="AA2" s="53"/>
    </row>
    <row r="3" s="41" customFormat="1" ht="40" customHeight="1" spans="1:30">
      <c r="A3" s="26" t="s">
        <v>2</v>
      </c>
      <c r="B3" s="26" t="s">
        <v>3</v>
      </c>
      <c r="C3" s="26" t="s">
        <v>4</v>
      </c>
      <c r="D3" s="26" t="s">
        <v>5</v>
      </c>
      <c r="E3" s="26" t="s">
        <v>6</v>
      </c>
      <c r="F3" s="26" t="s">
        <v>7</v>
      </c>
      <c r="G3" s="26" t="s">
        <v>8</v>
      </c>
      <c r="H3" s="26" t="s">
        <v>9</v>
      </c>
      <c r="I3" s="26" t="s">
        <v>10</v>
      </c>
      <c r="J3" s="26" t="s">
        <v>11</v>
      </c>
      <c r="K3" s="26"/>
      <c r="L3" s="26"/>
      <c r="M3" s="26"/>
      <c r="N3" s="26"/>
      <c r="O3" s="26"/>
      <c r="P3" s="26"/>
      <c r="Q3" s="26"/>
      <c r="R3" s="26"/>
      <c r="S3" s="26"/>
      <c r="T3" s="26" t="s">
        <v>12</v>
      </c>
      <c r="U3" s="57" t="s">
        <v>13</v>
      </c>
      <c r="V3" s="57" t="s">
        <v>14</v>
      </c>
      <c r="W3" s="57" t="s">
        <v>15</v>
      </c>
      <c r="X3" s="57" t="s">
        <v>16</v>
      </c>
      <c r="Y3" s="57" t="s">
        <v>17</v>
      </c>
      <c r="Z3" s="26" t="s">
        <v>18</v>
      </c>
      <c r="AA3" s="26" t="s">
        <v>19</v>
      </c>
    </row>
    <row r="4" s="41" customFormat="1" ht="40" customHeight="1" spans="1:30">
      <c r="A4" s="26"/>
      <c r="B4" s="26"/>
      <c r="C4" s="26"/>
      <c r="D4" s="26"/>
      <c r="E4" s="26"/>
      <c r="F4" s="26"/>
      <c r="G4" s="26"/>
      <c r="H4" s="26"/>
      <c r="I4" s="26"/>
      <c r="J4" s="26" t="s">
        <v>20</v>
      </c>
      <c r="K4" s="26"/>
      <c r="L4" s="26"/>
      <c r="M4" s="26"/>
      <c r="N4" s="26"/>
      <c r="O4" s="26"/>
      <c r="P4" s="26"/>
      <c r="Q4" s="26"/>
      <c r="R4" s="26" t="s">
        <v>21</v>
      </c>
      <c r="S4" s="26" t="s">
        <v>22</v>
      </c>
      <c r="T4" s="26"/>
      <c r="U4" s="57"/>
      <c r="V4" s="57"/>
      <c r="W4" s="57"/>
      <c r="X4" s="57"/>
      <c r="Y4" s="57"/>
      <c r="Z4" s="26"/>
      <c r="AA4" s="26"/>
    </row>
    <row r="5" s="41" customFormat="1" ht="40" customHeight="1" spans="1:30">
      <c r="A5" s="26"/>
      <c r="B5" s="26"/>
      <c r="C5" s="26"/>
      <c r="D5" s="26"/>
      <c r="E5" s="26"/>
      <c r="F5" s="26"/>
      <c r="G5" s="26"/>
      <c r="H5" s="26"/>
      <c r="I5" s="26"/>
      <c r="J5" s="26" t="s">
        <v>23</v>
      </c>
      <c r="K5" s="26" t="s">
        <v>24</v>
      </c>
      <c r="L5" s="26"/>
      <c r="M5" s="26" t="s">
        <v>25</v>
      </c>
      <c r="N5" s="26"/>
      <c r="O5" s="26" t="s">
        <v>26</v>
      </c>
      <c r="P5" s="26" t="s">
        <v>27</v>
      </c>
      <c r="Q5" s="26" t="s">
        <v>28</v>
      </c>
      <c r="R5" s="26"/>
      <c r="S5" s="26"/>
      <c r="T5" s="26"/>
      <c r="U5" s="57"/>
      <c r="V5" s="57"/>
      <c r="W5" s="57"/>
      <c r="X5" s="57"/>
      <c r="Y5" s="57"/>
      <c r="Z5" s="26"/>
      <c r="AA5" s="26"/>
    </row>
    <row r="6" s="41" customFormat="1" ht="40" customHeight="1" spans="1:30">
      <c r="A6" s="26"/>
      <c r="B6" s="26"/>
      <c r="C6" s="26"/>
      <c r="D6" s="26"/>
      <c r="E6" s="26"/>
      <c r="F6" s="26"/>
      <c r="G6" s="26"/>
      <c r="H6" s="26"/>
      <c r="I6" s="26"/>
      <c r="J6" s="26"/>
      <c r="K6" s="26" t="s">
        <v>29</v>
      </c>
      <c r="L6" s="26" t="s">
        <v>30</v>
      </c>
      <c r="M6" s="26" t="s">
        <v>29</v>
      </c>
      <c r="N6" s="26" t="s">
        <v>30</v>
      </c>
      <c r="O6" s="26"/>
      <c r="P6" s="26"/>
      <c r="Q6" s="26"/>
      <c r="R6" s="26"/>
      <c r="S6" s="26"/>
      <c r="T6" s="26"/>
      <c r="U6" s="57"/>
      <c r="V6" s="57"/>
      <c r="W6" s="57"/>
      <c r="X6" s="57"/>
      <c r="Y6" s="57"/>
      <c r="Z6" s="26"/>
      <c r="AA6" s="26"/>
    </row>
    <row r="7" s="41" customFormat="1" ht="40" customHeight="1" spans="1:30">
      <c r="A7" s="26" t="s">
        <v>31</v>
      </c>
      <c r="B7" s="26"/>
      <c r="C7" s="26"/>
      <c r="D7" s="26"/>
      <c r="E7" s="26"/>
      <c r="F7" s="26"/>
      <c r="G7" s="26"/>
      <c r="H7" s="26"/>
      <c r="I7" s="26">
        <f>SUBTOTAL(9,I8:I136)</f>
        <v>138814.96</v>
      </c>
      <c r="J7" s="26">
        <f t="shared" ref="J7:S7" si="0">SUBTOTAL(9,J8:J135)</f>
        <v>128727.23</v>
      </c>
      <c r="K7" s="26">
        <f t="shared" si="0"/>
        <v>99731.23</v>
      </c>
      <c r="L7" s="26">
        <f t="shared" si="0"/>
        <v>24557</v>
      </c>
      <c r="M7" s="26">
        <f t="shared" si="0"/>
        <v>1880</v>
      </c>
      <c r="N7" s="26">
        <f t="shared" si="0"/>
        <v>0</v>
      </c>
      <c r="O7" s="26">
        <f t="shared" si="0"/>
        <v>2559</v>
      </c>
      <c r="P7" s="26">
        <f t="shared" si="0"/>
        <v>0</v>
      </c>
      <c r="Q7" s="26">
        <f t="shared" si="0"/>
        <v>0</v>
      </c>
      <c r="R7" s="26">
        <f t="shared" si="0"/>
        <v>150</v>
      </c>
      <c r="S7" s="26">
        <f t="shared" si="0"/>
        <v>9787.73</v>
      </c>
      <c r="T7" s="26"/>
      <c r="U7" s="57"/>
      <c r="V7" s="57"/>
      <c r="W7" s="57"/>
      <c r="X7" s="57"/>
      <c r="Y7" s="57"/>
      <c r="Z7" s="26"/>
      <c r="AA7" s="26"/>
    </row>
    <row r="8" s="42" customFormat="1" ht="128.25" spans="1:30">
      <c r="A8" s="58" t="s">
        <v>32</v>
      </c>
      <c r="B8" s="59" t="s">
        <v>33</v>
      </c>
      <c r="C8" s="60" t="s">
        <v>34</v>
      </c>
      <c r="D8" s="60" t="s">
        <v>35</v>
      </c>
      <c r="E8" s="61" t="s">
        <v>36</v>
      </c>
      <c r="F8" s="61" t="s">
        <v>37</v>
      </c>
      <c r="G8" s="60" t="s">
        <v>38</v>
      </c>
      <c r="H8" s="61" t="s">
        <v>39</v>
      </c>
      <c r="I8" s="60">
        <v>751.36</v>
      </c>
      <c r="J8" s="60">
        <f>SUM(K8:Q8)</f>
        <v>271</v>
      </c>
      <c r="K8" s="60">
        <v>271</v>
      </c>
      <c r="L8" s="62"/>
      <c r="M8" s="63"/>
      <c r="N8" s="63"/>
      <c r="O8" s="63"/>
      <c r="P8" s="63"/>
      <c r="Q8" s="63"/>
      <c r="R8" s="60"/>
      <c r="S8" s="63">
        <f t="shared" ref="S8:S58" si="1">I8-J8</f>
        <v>480.36</v>
      </c>
      <c r="T8" s="60" t="s">
        <v>40</v>
      </c>
      <c r="U8" s="60">
        <v>700</v>
      </c>
      <c r="V8" s="60" t="s">
        <v>41</v>
      </c>
      <c r="W8" s="60"/>
      <c r="X8" s="60" t="s">
        <v>42</v>
      </c>
      <c r="Y8" s="60" t="s">
        <v>41</v>
      </c>
      <c r="Z8" s="64" t="s">
        <v>43</v>
      </c>
      <c r="AA8" s="60" t="s">
        <v>44</v>
      </c>
      <c r="AB8" s="42" t="s">
        <v>45</v>
      </c>
      <c r="AC8" s="65"/>
      <c r="AD8" s="66" t="s">
        <v>46</v>
      </c>
    </row>
    <row r="9" s="42" customFormat="1" ht="128.25" spans="1:30">
      <c r="A9" s="58" t="s">
        <v>47</v>
      </c>
      <c r="B9" s="59" t="s">
        <v>48</v>
      </c>
      <c r="C9" s="60" t="s">
        <v>49</v>
      </c>
      <c r="D9" s="60" t="s">
        <v>35</v>
      </c>
      <c r="E9" s="61" t="s">
        <v>36</v>
      </c>
      <c r="F9" s="61" t="s">
        <v>37</v>
      </c>
      <c r="G9" s="60" t="s">
        <v>38</v>
      </c>
      <c r="H9" s="61" t="s">
        <v>50</v>
      </c>
      <c r="I9" s="60">
        <v>740</v>
      </c>
      <c r="J9" s="60">
        <f t="shared" ref="J9:J58" si="2">SUM(K9:Q9)</f>
        <v>475</v>
      </c>
      <c r="K9" s="60">
        <v>475</v>
      </c>
      <c r="L9" s="62"/>
      <c r="M9" s="63"/>
      <c r="N9" s="63"/>
      <c r="O9" s="63"/>
      <c r="P9" s="63"/>
      <c r="Q9" s="63"/>
      <c r="R9" s="60"/>
      <c r="S9" s="63">
        <f t="shared" si="1"/>
        <v>265</v>
      </c>
      <c r="T9" s="60" t="s">
        <v>40</v>
      </c>
      <c r="U9" s="60">
        <v>600</v>
      </c>
      <c r="V9" s="60" t="s">
        <v>41</v>
      </c>
      <c r="W9" s="60"/>
      <c r="X9" s="60" t="s">
        <v>42</v>
      </c>
      <c r="Y9" s="60" t="s">
        <v>41</v>
      </c>
      <c r="Z9" s="64" t="s">
        <v>51</v>
      </c>
      <c r="AA9" s="60" t="s">
        <v>44</v>
      </c>
      <c r="AB9" s="42" t="s">
        <v>45</v>
      </c>
      <c r="AC9" s="65"/>
      <c r="AD9" s="66" t="s">
        <v>46</v>
      </c>
    </row>
    <row r="10" s="42" customFormat="1" ht="148" customHeight="1" spans="1:30">
      <c r="A10" s="58" t="s">
        <v>52</v>
      </c>
      <c r="B10" s="59" t="s">
        <v>53</v>
      </c>
      <c r="C10" s="60" t="s">
        <v>54</v>
      </c>
      <c r="D10" s="60" t="s">
        <v>55</v>
      </c>
      <c r="E10" s="61" t="s">
        <v>56</v>
      </c>
      <c r="F10" s="61" t="s">
        <v>57</v>
      </c>
      <c r="G10" s="60" t="s">
        <v>58</v>
      </c>
      <c r="H10" s="61" t="s">
        <v>59</v>
      </c>
      <c r="I10" s="60">
        <v>10000</v>
      </c>
      <c r="J10" s="60">
        <f t="shared" si="2"/>
        <v>1227.63</v>
      </c>
      <c r="K10" s="60">
        <v>1227.63</v>
      </c>
      <c r="L10" s="62"/>
      <c r="M10" s="63"/>
      <c r="N10" s="63"/>
      <c r="O10" s="63"/>
      <c r="P10" s="63"/>
      <c r="Q10" s="63"/>
      <c r="R10" s="60"/>
      <c r="S10" s="63">
        <f t="shared" si="1"/>
        <v>8772.37</v>
      </c>
      <c r="T10" s="60" t="s">
        <v>60</v>
      </c>
      <c r="U10" s="60">
        <v>3000</v>
      </c>
      <c r="V10" s="60" t="s">
        <v>41</v>
      </c>
      <c r="W10" s="60" t="s">
        <v>61</v>
      </c>
      <c r="X10" s="60" t="s">
        <v>42</v>
      </c>
      <c r="Y10" s="60" t="s">
        <v>41</v>
      </c>
      <c r="Z10" s="64" t="s">
        <v>62</v>
      </c>
      <c r="AA10" s="60" t="s">
        <v>63</v>
      </c>
      <c r="AB10" s="42" t="s">
        <v>45</v>
      </c>
      <c r="AC10" s="65"/>
      <c r="AD10" s="66" t="s">
        <v>46</v>
      </c>
    </row>
    <row r="11" s="42" customFormat="1" ht="109" customHeight="1" spans="1:30">
      <c r="A11" s="58" t="s">
        <v>64</v>
      </c>
      <c r="B11" s="59" t="s">
        <v>65</v>
      </c>
      <c r="C11" s="60" t="s">
        <v>66</v>
      </c>
      <c r="D11" s="60" t="s">
        <v>55</v>
      </c>
      <c r="E11" s="61" t="s">
        <v>67</v>
      </c>
      <c r="F11" s="61" t="s">
        <v>68</v>
      </c>
      <c r="G11" s="60" t="s">
        <v>69</v>
      </c>
      <c r="H11" s="61" t="s">
        <v>70</v>
      </c>
      <c r="I11" s="60">
        <v>15000</v>
      </c>
      <c r="J11" s="60">
        <f t="shared" si="2"/>
        <v>15000</v>
      </c>
      <c r="K11" s="60">
        <v>15000</v>
      </c>
      <c r="L11" s="63"/>
      <c r="M11" s="63"/>
      <c r="N11" s="63"/>
      <c r="O11" s="63"/>
      <c r="P11" s="63"/>
      <c r="Q11" s="63"/>
      <c r="R11" s="60"/>
      <c r="S11" s="63">
        <f t="shared" si="1"/>
        <v>0</v>
      </c>
      <c r="T11" s="60" t="s">
        <v>60</v>
      </c>
      <c r="U11" s="60">
        <v>48000</v>
      </c>
      <c r="V11" s="60" t="s">
        <v>42</v>
      </c>
      <c r="W11" s="60" t="s">
        <v>71</v>
      </c>
      <c r="X11" s="60" t="s">
        <v>41</v>
      </c>
      <c r="Y11" s="60" t="s">
        <v>41</v>
      </c>
      <c r="Z11" s="64" t="s">
        <v>72</v>
      </c>
      <c r="AA11" s="60" t="s">
        <v>73</v>
      </c>
      <c r="AB11" s="42" t="s">
        <v>74</v>
      </c>
      <c r="AC11" s="67"/>
      <c r="AD11" s="68" t="s">
        <v>46</v>
      </c>
    </row>
    <row r="12" s="42" customFormat="1" ht="124" customHeight="1" spans="1:30">
      <c r="A12" s="58" t="s">
        <v>75</v>
      </c>
      <c r="B12" s="59" t="s">
        <v>76</v>
      </c>
      <c r="C12" s="60" t="s">
        <v>77</v>
      </c>
      <c r="D12" s="60" t="s">
        <v>55</v>
      </c>
      <c r="E12" s="61" t="s">
        <v>67</v>
      </c>
      <c r="F12" s="61" t="s">
        <v>78</v>
      </c>
      <c r="G12" s="60" t="s">
        <v>69</v>
      </c>
      <c r="H12" s="61" t="s">
        <v>79</v>
      </c>
      <c r="I12" s="60">
        <v>7000</v>
      </c>
      <c r="J12" s="60">
        <f t="shared" si="2"/>
        <v>7000</v>
      </c>
      <c r="K12" s="60">
        <v>7000</v>
      </c>
      <c r="L12" s="63"/>
      <c r="M12" s="63"/>
      <c r="N12" s="63"/>
      <c r="O12" s="63"/>
      <c r="P12" s="63"/>
      <c r="Q12" s="63"/>
      <c r="R12" s="60"/>
      <c r="S12" s="63">
        <f t="shared" si="1"/>
        <v>0</v>
      </c>
      <c r="T12" s="60" t="s">
        <v>60</v>
      </c>
      <c r="U12" s="60">
        <v>56000</v>
      </c>
      <c r="V12" s="60" t="s">
        <v>42</v>
      </c>
      <c r="W12" s="60" t="s">
        <v>61</v>
      </c>
      <c r="X12" s="60" t="s">
        <v>41</v>
      </c>
      <c r="Y12" s="60" t="s">
        <v>41</v>
      </c>
      <c r="Z12" s="64" t="s">
        <v>72</v>
      </c>
      <c r="AA12" s="60" t="s">
        <v>73</v>
      </c>
      <c r="AB12" s="42" t="s">
        <v>74</v>
      </c>
      <c r="AC12" s="67"/>
      <c r="AD12" s="68" t="s">
        <v>46</v>
      </c>
    </row>
    <row r="13" s="42" customFormat="1" ht="83" customHeight="1" spans="1:30">
      <c r="A13" s="58" t="s">
        <v>80</v>
      </c>
      <c r="B13" s="59" t="s">
        <v>81</v>
      </c>
      <c r="C13" s="60" t="s">
        <v>82</v>
      </c>
      <c r="D13" s="60" t="s">
        <v>55</v>
      </c>
      <c r="E13" s="61" t="s">
        <v>83</v>
      </c>
      <c r="F13" s="61" t="s">
        <v>84</v>
      </c>
      <c r="G13" s="60" t="s">
        <v>69</v>
      </c>
      <c r="H13" s="61" t="s">
        <v>85</v>
      </c>
      <c r="I13" s="60">
        <v>1000</v>
      </c>
      <c r="J13" s="60">
        <f t="shared" si="2"/>
        <v>1000</v>
      </c>
      <c r="K13" s="60">
        <v>1000</v>
      </c>
      <c r="L13" s="63"/>
      <c r="M13" s="63"/>
      <c r="N13" s="63"/>
      <c r="O13" s="63"/>
      <c r="P13" s="63"/>
      <c r="Q13" s="63"/>
      <c r="R13" s="60"/>
      <c r="S13" s="63">
        <f t="shared" si="1"/>
        <v>0</v>
      </c>
      <c r="T13" s="60" t="s">
        <v>60</v>
      </c>
      <c r="U13" s="60">
        <v>35000</v>
      </c>
      <c r="V13" s="60" t="s">
        <v>42</v>
      </c>
      <c r="W13" s="60" t="s">
        <v>86</v>
      </c>
      <c r="X13" s="60" t="s">
        <v>41</v>
      </c>
      <c r="Y13" s="60" t="s">
        <v>41</v>
      </c>
      <c r="Z13" s="64" t="s">
        <v>72</v>
      </c>
      <c r="AA13" s="60" t="s">
        <v>73</v>
      </c>
      <c r="AB13" s="42" t="s">
        <v>74</v>
      </c>
      <c r="AC13" s="67"/>
      <c r="AD13" s="68" t="s">
        <v>46</v>
      </c>
    </row>
    <row r="14" s="42" customFormat="1" ht="83" customHeight="1" spans="1:30">
      <c r="A14" s="58" t="s">
        <v>87</v>
      </c>
      <c r="B14" s="59" t="s">
        <v>88</v>
      </c>
      <c r="C14" s="60" t="s">
        <v>89</v>
      </c>
      <c r="D14" s="60" t="s">
        <v>55</v>
      </c>
      <c r="E14" s="61" t="s">
        <v>67</v>
      </c>
      <c r="F14" s="61" t="s">
        <v>90</v>
      </c>
      <c r="G14" s="60" t="s">
        <v>91</v>
      </c>
      <c r="H14" s="61" t="s">
        <v>92</v>
      </c>
      <c r="I14" s="60">
        <v>2500</v>
      </c>
      <c r="J14" s="60">
        <f t="shared" si="2"/>
        <v>2500</v>
      </c>
      <c r="K14" s="60">
        <v>2500</v>
      </c>
      <c r="L14" s="63"/>
      <c r="M14" s="63"/>
      <c r="N14" s="63"/>
      <c r="O14" s="63"/>
      <c r="P14" s="63"/>
      <c r="Q14" s="63"/>
      <c r="R14" s="60"/>
      <c r="S14" s="63">
        <f t="shared" si="1"/>
        <v>0</v>
      </c>
      <c r="T14" s="60" t="s">
        <v>60</v>
      </c>
      <c r="U14" s="60">
        <v>48638</v>
      </c>
      <c r="V14" s="60" t="s">
        <v>42</v>
      </c>
      <c r="W14" s="60" t="s">
        <v>86</v>
      </c>
      <c r="X14" s="60" t="s">
        <v>41</v>
      </c>
      <c r="Y14" s="60" t="s">
        <v>41</v>
      </c>
      <c r="Z14" s="64" t="s">
        <v>72</v>
      </c>
      <c r="AA14" s="60" t="s">
        <v>93</v>
      </c>
      <c r="AB14" s="42" t="s">
        <v>74</v>
      </c>
      <c r="AC14" s="67"/>
      <c r="AD14" s="68" t="s">
        <v>46</v>
      </c>
    </row>
    <row r="15" s="42" customFormat="1" ht="135" spans="1:30">
      <c r="A15" s="58" t="s">
        <v>94</v>
      </c>
      <c r="B15" s="59" t="s">
        <v>95</v>
      </c>
      <c r="C15" s="60" t="s">
        <v>96</v>
      </c>
      <c r="D15" s="60" t="s">
        <v>97</v>
      </c>
      <c r="E15" s="61" t="s">
        <v>98</v>
      </c>
      <c r="F15" s="61" t="s">
        <v>99</v>
      </c>
      <c r="G15" s="60" t="s">
        <v>69</v>
      </c>
      <c r="H15" s="61" t="s">
        <v>100</v>
      </c>
      <c r="I15" s="60">
        <v>150</v>
      </c>
      <c r="J15" s="60">
        <f t="shared" si="2"/>
        <v>150</v>
      </c>
      <c r="K15" s="60">
        <v>150</v>
      </c>
      <c r="L15" s="63"/>
      <c r="M15" s="63"/>
      <c r="N15" s="63"/>
      <c r="O15" s="63"/>
      <c r="P15" s="63"/>
      <c r="Q15" s="63"/>
      <c r="R15" s="60"/>
      <c r="S15" s="63">
        <f t="shared" si="1"/>
        <v>0</v>
      </c>
      <c r="T15" s="60" t="s">
        <v>101</v>
      </c>
      <c r="U15" s="60">
        <v>150</v>
      </c>
      <c r="V15" s="60" t="s">
        <v>42</v>
      </c>
      <c r="W15" s="60"/>
      <c r="X15" s="60" t="s">
        <v>41</v>
      </c>
      <c r="Y15" s="60" t="s">
        <v>41</v>
      </c>
      <c r="Z15" s="64" t="s">
        <v>102</v>
      </c>
      <c r="AA15" s="60" t="s">
        <v>103</v>
      </c>
      <c r="AB15" s="42" t="s">
        <v>74</v>
      </c>
      <c r="AC15" s="67"/>
      <c r="AD15" s="68" t="s">
        <v>46</v>
      </c>
    </row>
    <row r="16" s="42" customFormat="1" ht="81" spans="1:30">
      <c r="A16" s="58" t="s">
        <v>104</v>
      </c>
      <c r="B16" s="59" t="s">
        <v>105</v>
      </c>
      <c r="C16" s="60" t="s">
        <v>106</v>
      </c>
      <c r="D16" s="60" t="s">
        <v>97</v>
      </c>
      <c r="E16" s="61" t="s">
        <v>107</v>
      </c>
      <c r="F16" s="61" t="s">
        <v>107</v>
      </c>
      <c r="G16" s="60" t="s">
        <v>69</v>
      </c>
      <c r="H16" s="61" t="s">
        <v>108</v>
      </c>
      <c r="I16" s="60">
        <v>7110.6</v>
      </c>
      <c r="J16" s="60">
        <f t="shared" si="2"/>
        <v>7110.6</v>
      </c>
      <c r="K16" s="60">
        <v>7110.6</v>
      </c>
      <c r="L16" s="63"/>
      <c r="M16" s="63"/>
      <c r="N16" s="63"/>
      <c r="O16" s="63"/>
      <c r="P16" s="63"/>
      <c r="Q16" s="63"/>
      <c r="R16" s="60"/>
      <c r="S16" s="63">
        <f t="shared" si="1"/>
        <v>0</v>
      </c>
      <c r="T16" s="60" t="s">
        <v>109</v>
      </c>
      <c r="U16" s="60">
        <v>3386</v>
      </c>
      <c r="V16" s="60" t="s">
        <v>42</v>
      </c>
      <c r="W16" s="60"/>
      <c r="X16" s="60" t="s">
        <v>41</v>
      </c>
      <c r="Y16" s="60" t="s">
        <v>41</v>
      </c>
      <c r="Z16" s="64" t="s">
        <v>110</v>
      </c>
      <c r="AA16" s="60" t="s">
        <v>111</v>
      </c>
      <c r="AB16" s="42" t="s">
        <v>74</v>
      </c>
      <c r="AC16" s="67"/>
      <c r="AD16" s="68" t="s">
        <v>46</v>
      </c>
    </row>
    <row r="17" s="42" customFormat="1" ht="103" customHeight="1" spans="1:30">
      <c r="A17" s="58" t="s">
        <v>112</v>
      </c>
      <c r="B17" s="59" t="s">
        <v>113</v>
      </c>
      <c r="C17" s="60" t="s">
        <v>114</v>
      </c>
      <c r="D17" s="60" t="s">
        <v>97</v>
      </c>
      <c r="E17" s="61" t="s">
        <v>115</v>
      </c>
      <c r="F17" s="61" t="s">
        <v>116</v>
      </c>
      <c r="G17" s="60" t="s">
        <v>69</v>
      </c>
      <c r="H17" s="61" t="s">
        <v>117</v>
      </c>
      <c r="I17" s="60">
        <v>3200</v>
      </c>
      <c r="J17" s="60">
        <f t="shared" si="2"/>
        <v>3150</v>
      </c>
      <c r="K17" s="60">
        <v>2700</v>
      </c>
      <c r="L17" s="63">
        <v>450</v>
      </c>
      <c r="M17" s="63"/>
      <c r="N17" s="63"/>
      <c r="O17" s="63"/>
      <c r="P17" s="63"/>
      <c r="Q17" s="63"/>
      <c r="R17" s="60">
        <v>50</v>
      </c>
      <c r="S17" s="63">
        <f t="shared" si="1"/>
        <v>50</v>
      </c>
      <c r="T17" s="60" t="s">
        <v>109</v>
      </c>
      <c r="U17" s="60">
        <v>18500</v>
      </c>
      <c r="V17" s="60" t="s">
        <v>42</v>
      </c>
      <c r="W17" s="60"/>
      <c r="X17" s="60" t="s">
        <v>41</v>
      </c>
      <c r="Y17" s="60" t="s">
        <v>41</v>
      </c>
      <c r="Z17" s="64" t="s">
        <v>118</v>
      </c>
      <c r="AA17" s="60" t="s">
        <v>111</v>
      </c>
      <c r="AB17" s="42" t="s">
        <v>74</v>
      </c>
      <c r="AC17" s="67"/>
      <c r="AD17" s="68" t="s">
        <v>46</v>
      </c>
    </row>
    <row r="18" s="42" customFormat="1" ht="85.5" spans="1:30">
      <c r="A18" s="58" t="s">
        <v>119</v>
      </c>
      <c r="B18" s="59" t="s">
        <v>120</v>
      </c>
      <c r="C18" s="60" t="s">
        <v>121</v>
      </c>
      <c r="D18" s="60" t="s">
        <v>55</v>
      </c>
      <c r="E18" s="61" t="s">
        <v>122</v>
      </c>
      <c r="F18" s="61" t="s">
        <v>123</v>
      </c>
      <c r="G18" s="60" t="s">
        <v>69</v>
      </c>
      <c r="H18" s="61" t="s">
        <v>124</v>
      </c>
      <c r="I18" s="60">
        <v>3000</v>
      </c>
      <c r="J18" s="60">
        <f t="shared" si="2"/>
        <v>2900</v>
      </c>
      <c r="K18" s="60">
        <v>2900</v>
      </c>
      <c r="L18" s="63"/>
      <c r="M18" s="63"/>
      <c r="N18" s="63"/>
      <c r="O18" s="63"/>
      <c r="P18" s="63"/>
      <c r="Q18" s="63"/>
      <c r="R18" s="60">
        <v>100</v>
      </c>
      <c r="S18" s="63">
        <f t="shared" si="1"/>
        <v>100</v>
      </c>
      <c r="T18" s="60" t="s">
        <v>60</v>
      </c>
      <c r="U18" s="60">
        <v>26753</v>
      </c>
      <c r="V18" s="60" t="s">
        <v>41</v>
      </c>
      <c r="W18" s="60" t="s">
        <v>125</v>
      </c>
      <c r="X18" s="60" t="s">
        <v>41</v>
      </c>
      <c r="Y18" s="60" t="s">
        <v>41</v>
      </c>
      <c r="Z18" s="64" t="s">
        <v>126</v>
      </c>
      <c r="AA18" s="60" t="s">
        <v>73</v>
      </c>
      <c r="AB18" s="42" t="s">
        <v>127</v>
      </c>
      <c r="AC18" s="67"/>
      <c r="AD18" s="68" t="s">
        <v>46</v>
      </c>
    </row>
    <row r="19" s="42" customFormat="1" ht="112.5" spans="1:30">
      <c r="A19" s="58" t="s">
        <v>128</v>
      </c>
      <c r="B19" s="59" t="s">
        <v>129</v>
      </c>
      <c r="C19" s="60" t="s">
        <v>130</v>
      </c>
      <c r="D19" s="60" t="s">
        <v>131</v>
      </c>
      <c r="E19" s="61" t="s">
        <v>132</v>
      </c>
      <c r="F19" s="61" t="s">
        <v>133</v>
      </c>
      <c r="G19" s="60" t="s">
        <v>69</v>
      </c>
      <c r="H19" s="61" t="s">
        <v>134</v>
      </c>
      <c r="I19" s="60">
        <v>4500</v>
      </c>
      <c r="J19" s="60">
        <f t="shared" si="2"/>
        <v>4500</v>
      </c>
      <c r="K19" s="60">
        <v>4500</v>
      </c>
      <c r="L19" s="63"/>
      <c r="M19" s="63"/>
      <c r="N19" s="63"/>
      <c r="O19" s="63"/>
      <c r="P19" s="63"/>
      <c r="Q19" s="63"/>
      <c r="R19" s="60"/>
      <c r="S19" s="63">
        <f t="shared" si="1"/>
        <v>0</v>
      </c>
      <c r="T19" s="60" t="s">
        <v>101</v>
      </c>
      <c r="U19" s="69">
        <v>15000</v>
      </c>
      <c r="V19" s="69" t="s">
        <v>42</v>
      </c>
      <c r="W19" s="69"/>
      <c r="X19" s="69" t="s">
        <v>41</v>
      </c>
      <c r="Y19" s="69" t="s">
        <v>41</v>
      </c>
      <c r="Z19" s="64" t="s">
        <v>135</v>
      </c>
      <c r="AA19" s="60" t="s">
        <v>136</v>
      </c>
      <c r="AB19" s="42" t="s">
        <v>127</v>
      </c>
      <c r="AC19" s="67"/>
      <c r="AD19" s="68" t="s">
        <v>137</v>
      </c>
    </row>
    <row r="20" s="42" customFormat="1" ht="112.5" spans="1:30">
      <c r="A20" s="58" t="s">
        <v>138</v>
      </c>
      <c r="B20" s="59" t="s">
        <v>139</v>
      </c>
      <c r="C20" s="60" t="s">
        <v>140</v>
      </c>
      <c r="D20" s="60" t="s">
        <v>97</v>
      </c>
      <c r="E20" s="61" t="s">
        <v>107</v>
      </c>
      <c r="F20" s="61" t="s">
        <v>107</v>
      </c>
      <c r="G20" s="60" t="s">
        <v>69</v>
      </c>
      <c r="H20" s="61" t="s">
        <v>141</v>
      </c>
      <c r="I20" s="60">
        <v>1740</v>
      </c>
      <c r="J20" s="60">
        <f t="shared" si="2"/>
        <v>1740</v>
      </c>
      <c r="K20" s="60"/>
      <c r="L20" s="60">
        <v>1740</v>
      </c>
      <c r="M20" s="63"/>
      <c r="N20" s="63"/>
      <c r="O20" s="63"/>
      <c r="P20" s="63"/>
      <c r="Q20" s="63"/>
      <c r="R20" s="60"/>
      <c r="S20" s="63">
        <f t="shared" si="1"/>
        <v>0</v>
      </c>
      <c r="T20" s="60" t="s">
        <v>101</v>
      </c>
      <c r="U20" s="69">
        <v>1450</v>
      </c>
      <c r="V20" s="69" t="s">
        <v>42</v>
      </c>
      <c r="W20" s="69"/>
      <c r="X20" s="69" t="s">
        <v>41</v>
      </c>
      <c r="Y20" s="69" t="s">
        <v>41</v>
      </c>
      <c r="Z20" s="64" t="s">
        <v>142</v>
      </c>
      <c r="AA20" s="60" t="s">
        <v>143</v>
      </c>
      <c r="AB20" s="42" t="s">
        <v>127</v>
      </c>
      <c r="AC20" s="67"/>
      <c r="AD20" s="68" t="s">
        <v>137</v>
      </c>
    </row>
    <row r="21" s="42" customFormat="1" ht="56.25" spans="1:30">
      <c r="A21" s="58" t="s">
        <v>144</v>
      </c>
      <c r="B21" s="59" t="s">
        <v>145</v>
      </c>
      <c r="C21" s="70" t="s">
        <v>146</v>
      </c>
      <c r="D21" s="60" t="s">
        <v>147</v>
      </c>
      <c r="E21" s="60" t="s">
        <v>147</v>
      </c>
      <c r="F21" s="60" t="s">
        <v>147</v>
      </c>
      <c r="G21" s="60" t="s">
        <v>148</v>
      </c>
      <c r="H21" s="61" t="s">
        <v>149</v>
      </c>
      <c r="I21" s="60">
        <v>1000</v>
      </c>
      <c r="J21" s="60">
        <f t="shared" si="2"/>
        <v>1000</v>
      </c>
      <c r="K21" s="60">
        <v>1000</v>
      </c>
      <c r="L21" s="63"/>
      <c r="M21" s="63"/>
      <c r="N21" s="63"/>
      <c r="O21" s="63"/>
      <c r="P21" s="63"/>
      <c r="Q21" s="63"/>
      <c r="R21" s="60"/>
      <c r="S21" s="63">
        <f t="shared" si="1"/>
        <v>0</v>
      </c>
      <c r="T21" s="60" t="s">
        <v>60</v>
      </c>
      <c r="U21" s="69"/>
      <c r="V21" s="69" t="s">
        <v>41</v>
      </c>
      <c r="W21" s="69"/>
      <c r="X21" s="69" t="s">
        <v>41</v>
      </c>
      <c r="Y21" s="69" t="s">
        <v>41</v>
      </c>
      <c r="Z21" s="64" t="s">
        <v>150</v>
      </c>
      <c r="AA21" s="69" t="s">
        <v>73</v>
      </c>
      <c r="AB21" s="42" t="s">
        <v>127</v>
      </c>
      <c r="AC21" s="71"/>
      <c r="AD21" s="72" t="s">
        <v>46</v>
      </c>
    </row>
    <row r="22" s="42" customFormat="1" ht="94.5" spans="1:30">
      <c r="A22" s="58" t="s">
        <v>151</v>
      </c>
      <c r="B22" s="59" t="s">
        <v>152</v>
      </c>
      <c r="C22" s="60" t="s">
        <v>153</v>
      </c>
      <c r="D22" s="60" t="s">
        <v>60</v>
      </c>
      <c r="E22" s="61" t="s">
        <v>60</v>
      </c>
      <c r="F22" s="61" t="s">
        <v>154</v>
      </c>
      <c r="G22" s="60" t="s">
        <v>155</v>
      </c>
      <c r="H22" s="61" t="s">
        <v>156</v>
      </c>
      <c r="I22" s="60">
        <v>19</v>
      </c>
      <c r="J22" s="60">
        <f t="shared" si="2"/>
        <v>19</v>
      </c>
      <c r="K22" s="60"/>
      <c r="L22" s="63"/>
      <c r="M22" s="63"/>
      <c r="N22" s="63"/>
      <c r="O22" s="63">
        <v>19</v>
      </c>
      <c r="P22" s="63"/>
      <c r="Q22" s="63"/>
      <c r="R22" s="60"/>
      <c r="S22" s="63">
        <f t="shared" si="1"/>
        <v>0</v>
      </c>
      <c r="T22" s="60" t="s">
        <v>60</v>
      </c>
      <c r="U22" s="60">
        <v>19000</v>
      </c>
      <c r="V22" s="60" t="s">
        <v>42</v>
      </c>
      <c r="W22" s="60"/>
      <c r="X22" s="60" t="s">
        <v>41</v>
      </c>
      <c r="Y22" s="60" t="s">
        <v>41</v>
      </c>
      <c r="Z22" s="64" t="s">
        <v>157</v>
      </c>
      <c r="AA22" s="69" t="s">
        <v>158</v>
      </c>
      <c r="AB22" s="42" t="s">
        <v>159</v>
      </c>
      <c r="AC22" s="67"/>
      <c r="AD22" s="68" t="s">
        <v>46</v>
      </c>
    </row>
    <row r="23" s="42" customFormat="1" ht="94.5" spans="1:30">
      <c r="A23" s="58" t="s">
        <v>160</v>
      </c>
      <c r="B23" s="59" t="s">
        <v>161</v>
      </c>
      <c r="C23" s="60" t="s">
        <v>162</v>
      </c>
      <c r="D23" s="60" t="s">
        <v>55</v>
      </c>
      <c r="E23" s="61" t="s">
        <v>67</v>
      </c>
      <c r="F23" s="61" t="s">
        <v>90</v>
      </c>
      <c r="G23" s="60" t="s">
        <v>163</v>
      </c>
      <c r="H23" s="61" t="s">
        <v>164</v>
      </c>
      <c r="I23" s="60">
        <v>1500</v>
      </c>
      <c r="J23" s="60">
        <f t="shared" si="2"/>
        <v>1500</v>
      </c>
      <c r="K23" s="60"/>
      <c r="L23" s="60">
        <v>1500</v>
      </c>
      <c r="M23" s="63"/>
      <c r="N23" s="63"/>
      <c r="O23" s="63"/>
      <c r="P23" s="63"/>
      <c r="Q23" s="63"/>
      <c r="R23" s="60"/>
      <c r="S23" s="63">
        <f t="shared" si="1"/>
        <v>0</v>
      </c>
      <c r="T23" s="60" t="s">
        <v>165</v>
      </c>
      <c r="U23" s="69">
        <v>14</v>
      </c>
      <c r="V23" s="69" t="s">
        <v>41</v>
      </c>
      <c r="W23" s="69" t="s">
        <v>125</v>
      </c>
      <c r="X23" s="69" t="s">
        <v>42</v>
      </c>
      <c r="Y23" s="69" t="s">
        <v>41</v>
      </c>
      <c r="Z23" s="64" t="s">
        <v>166</v>
      </c>
      <c r="AA23" s="69" t="s">
        <v>167</v>
      </c>
      <c r="AB23" s="42" t="s">
        <v>159</v>
      </c>
      <c r="AC23" s="67"/>
      <c r="AD23" s="68"/>
    </row>
    <row r="24" s="42" customFormat="1" ht="54" spans="1:30">
      <c r="A24" s="58" t="s">
        <v>168</v>
      </c>
      <c r="B24" s="59" t="s">
        <v>169</v>
      </c>
      <c r="C24" s="70" t="s">
        <v>170</v>
      </c>
      <c r="D24" s="60" t="s">
        <v>55</v>
      </c>
      <c r="E24" s="61" t="s">
        <v>67</v>
      </c>
      <c r="F24" s="61" t="s">
        <v>78</v>
      </c>
      <c r="G24" s="60" t="s">
        <v>171</v>
      </c>
      <c r="H24" s="61" t="s">
        <v>172</v>
      </c>
      <c r="I24" s="60">
        <v>500</v>
      </c>
      <c r="J24" s="60">
        <f t="shared" si="2"/>
        <v>500</v>
      </c>
      <c r="K24" s="60"/>
      <c r="L24" s="63">
        <v>500</v>
      </c>
      <c r="M24" s="63"/>
      <c r="N24" s="63"/>
      <c r="O24" s="63"/>
      <c r="P24" s="63"/>
      <c r="Q24" s="63"/>
      <c r="R24" s="60"/>
      <c r="S24" s="63">
        <f t="shared" si="1"/>
        <v>0</v>
      </c>
      <c r="T24" s="60" t="s">
        <v>173</v>
      </c>
      <c r="U24" s="69">
        <v>10</v>
      </c>
      <c r="V24" s="69" t="s">
        <v>41</v>
      </c>
      <c r="W24" s="60" t="s">
        <v>125</v>
      </c>
      <c r="X24" s="69" t="s">
        <v>42</v>
      </c>
      <c r="Y24" s="69" t="s">
        <v>41</v>
      </c>
      <c r="Z24" s="64" t="s">
        <v>174</v>
      </c>
      <c r="AA24" s="69" t="s">
        <v>167</v>
      </c>
      <c r="AB24" s="42" t="s">
        <v>159</v>
      </c>
      <c r="AC24" s="67"/>
      <c r="AD24" s="68"/>
    </row>
    <row r="25" s="42" customFormat="1" ht="95" customHeight="1" spans="1:30">
      <c r="A25" s="58" t="s">
        <v>175</v>
      </c>
      <c r="B25" s="59" t="s">
        <v>176</v>
      </c>
      <c r="C25" s="60" t="s">
        <v>177</v>
      </c>
      <c r="D25" s="60" t="s">
        <v>55</v>
      </c>
      <c r="E25" s="61" t="s">
        <v>67</v>
      </c>
      <c r="F25" s="61" t="s">
        <v>78</v>
      </c>
      <c r="G25" s="60" t="s">
        <v>178</v>
      </c>
      <c r="H25" s="61" t="s">
        <v>179</v>
      </c>
      <c r="I25" s="60">
        <v>500</v>
      </c>
      <c r="J25" s="60">
        <f t="shared" si="2"/>
        <v>500</v>
      </c>
      <c r="K25" s="60"/>
      <c r="L25" s="63">
        <v>500</v>
      </c>
      <c r="M25" s="63"/>
      <c r="N25" s="63"/>
      <c r="O25" s="63"/>
      <c r="P25" s="63"/>
      <c r="Q25" s="63"/>
      <c r="R25" s="60"/>
      <c r="S25" s="63">
        <f t="shared" si="1"/>
        <v>0</v>
      </c>
      <c r="T25" s="60" t="s">
        <v>173</v>
      </c>
      <c r="U25" s="69">
        <v>15</v>
      </c>
      <c r="V25" s="69" t="s">
        <v>41</v>
      </c>
      <c r="W25" s="69" t="s">
        <v>125</v>
      </c>
      <c r="X25" s="69" t="s">
        <v>42</v>
      </c>
      <c r="Y25" s="69" t="s">
        <v>41</v>
      </c>
      <c r="Z25" s="64" t="s">
        <v>180</v>
      </c>
      <c r="AA25" s="69" t="s">
        <v>181</v>
      </c>
      <c r="AB25" s="42" t="s">
        <v>159</v>
      </c>
      <c r="AC25" s="71"/>
      <c r="AD25" s="72"/>
    </row>
    <row r="26" s="42" customFormat="1" ht="95" customHeight="1" spans="1:30">
      <c r="A26" s="58" t="s">
        <v>182</v>
      </c>
      <c r="B26" s="59" t="s">
        <v>183</v>
      </c>
      <c r="C26" s="60" t="s">
        <v>184</v>
      </c>
      <c r="D26" s="60" t="s">
        <v>55</v>
      </c>
      <c r="E26" s="61" t="s">
        <v>67</v>
      </c>
      <c r="F26" s="61" t="s">
        <v>78</v>
      </c>
      <c r="G26" s="60" t="s">
        <v>185</v>
      </c>
      <c r="H26" s="61" t="s">
        <v>186</v>
      </c>
      <c r="I26" s="60">
        <v>850</v>
      </c>
      <c r="J26" s="60">
        <f t="shared" si="2"/>
        <v>850</v>
      </c>
      <c r="K26" s="60">
        <v>850</v>
      </c>
      <c r="L26" s="63"/>
      <c r="M26" s="63"/>
      <c r="N26" s="63"/>
      <c r="O26" s="63"/>
      <c r="P26" s="63"/>
      <c r="Q26" s="63"/>
      <c r="R26" s="60"/>
      <c r="S26" s="63">
        <f t="shared" si="1"/>
        <v>0</v>
      </c>
      <c r="T26" s="60" t="s">
        <v>173</v>
      </c>
      <c r="U26" s="69">
        <v>15</v>
      </c>
      <c r="V26" s="69" t="s">
        <v>41</v>
      </c>
      <c r="W26" s="60" t="s">
        <v>125</v>
      </c>
      <c r="X26" s="69" t="s">
        <v>42</v>
      </c>
      <c r="Y26" s="69" t="s">
        <v>41</v>
      </c>
      <c r="Z26" s="64" t="s">
        <v>187</v>
      </c>
      <c r="AA26" s="69" t="s">
        <v>188</v>
      </c>
      <c r="AB26" s="42" t="s">
        <v>159</v>
      </c>
      <c r="AC26" s="71"/>
      <c r="AD26" s="72" t="s">
        <v>46</v>
      </c>
    </row>
    <row r="27" s="42" customFormat="1" ht="95" customHeight="1" spans="1:30">
      <c r="A27" s="58" t="s">
        <v>189</v>
      </c>
      <c r="B27" s="59" t="s">
        <v>190</v>
      </c>
      <c r="C27" s="60" t="s">
        <v>191</v>
      </c>
      <c r="D27" s="60" t="s">
        <v>55</v>
      </c>
      <c r="E27" s="61" t="s">
        <v>67</v>
      </c>
      <c r="F27" s="61" t="s">
        <v>78</v>
      </c>
      <c r="G27" s="60" t="s">
        <v>192</v>
      </c>
      <c r="H27" s="61" t="s">
        <v>193</v>
      </c>
      <c r="I27" s="60">
        <v>400</v>
      </c>
      <c r="J27" s="60">
        <f t="shared" si="2"/>
        <v>400</v>
      </c>
      <c r="K27" s="60"/>
      <c r="L27" s="63">
        <v>400</v>
      </c>
      <c r="M27" s="63"/>
      <c r="N27" s="63"/>
      <c r="O27" s="63"/>
      <c r="P27" s="63"/>
      <c r="Q27" s="63"/>
      <c r="R27" s="60"/>
      <c r="S27" s="63">
        <f t="shared" si="1"/>
        <v>0</v>
      </c>
      <c r="T27" s="60" t="s">
        <v>173</v>
      </c>
      <c r="U27" s="69">
        <v>12</v>
      </c>
      <c r="V27" s="69" t="s">
        <v>41</v>
      </c>
      <c r="W27" s="60" t="s">
        <v>125</v>
      </c>
      <c r="X27" s="69" t="s">
        <v>42</v>
      </c>
      <c r="Y27" s="69" t="s">
        <v>41</v>
      </c>
      <c r="Z27" s="64" t="s">
        <v>194</v>
      </c>
      <c r="AA27" s="69" t="s">
        <v>195</v>
      </c>
      <c r="AB27" s="42" t="s">
        <v>159</v>
      </c>
      <c r="AC27" s="71"/>
      <c r="AD27" s="72" t="s">
        <v>46</v>
      </c>
    </row>
    <row r="28" s="42" customFormat="1" ht="102" customHeight="1" spans="1:30">
      <c r="A28" s="58" t="s">
        <v>196</v>
      </c>
      <c r="B28" s="59" t="s">
        <v>197</v>
      </c>
      <c r="C28" s="60" t="s">
        <v>198</v>
      </c>
      <c r="D28" s="60" t="s">
        <v>55</v>
      </c>
      <c r="E28" s="61" t="s">
        <v>67</v>
      </c>
      <c r="F28" s="61" t="s">
        <v>78</v>
      </c>
      <c r="G28" s="60" t="s">
        <v>199</v>
      </c>
      <c r="H28" s="61" t="s">
        <v>200</v>
      </c>
      <c r="I28" s="60">
        <v>400</v>
      </c>
      <c r="J28" s="60">
        <f t="shared" si="2"/>
        <v>400</v>
      </c>
      <c r="K28" s="60">
        <v>400</v>
      </c>
      <c r="L28" s="63"/>
      <c r="M28" s="63"/>
      <c r="N28" s="63"/>
      <c r="O28" s="62"/>
      <c r="P28" s="63"/>
      <c r="Q28" s="63"/>
      <c r="R28" s="60"/>
      <c r="S28" s="63">
        <f t="shared" si="1"/>
        <v>0</v>
      </c>
      <c r="T28" s="60" t="s">
        <v>173</v>
      </c>
      <c r="U28" s="60">
        <v>15</v>
      </c>
      <c r="V28" s="60" t="s">
        <v>41</v>
      </c>
      <c r="W28" s="60" t="s">
        <v>125</v>
      </c>
      <c r="X28" s="60" t="s">
        <v>42</v>
      </c>
      <c r="Y28" s="60" t="s">
        <v>41</v>
      </c>
      <c r="Z28" s="64" t="s">
        <v>201</v>
      </c>
      <c r="AA28" s="69" t="s">
        <v>195</v>
      </c>
      <c r="AB28" s="42" t="s">
        <v>159</v>
      </c>
      <c r="AC28" s="71" t="s">
        <v>202</v>
      </c>
      <c r="AD28" s="72" t="s">
        <v>46</v>
      </c>
    </row>
    <row r="29" s="42" customFormat="1" ht="102" customHeight="1" spans="1:30">
      <c r="A29" s="58" t="s">
        <v>203</v>
      </c>
      <c r="B29" s="59" t="s">
        <v>204</v>
      </c>
      <c r="C29" s="60" t="s">
        <v>205</v>
      </c>
      <c r="D29" s="60" t="s">
        <v>55</v>
      </c>
      <c r="E29" s="61" t="s">
        <v>67</v>
      </c>
      <c r="F29" s="61" t="s">
        <v>78</v>
      </c>
      <c r="G29" s="60" t="s">
        <v>206</v>
      </c>
      <c r="H29" s="61" t="s">
        <v>207</v>
      </c>
      <c r="I29" s="60">
        <v>400</v>
      </c>
      <c r="J29" s="60">
        <f t="shared" si="2"/>
        <v>400</v>
      </c>
      <c r="K29" s="60">
        <v>400</v>
      </c>
      <c r="L29" s="63"/>
      <c r="M29" s="63"/>
      <c r="N29" s="63"/>
      <c r="O29" s="63"/>
      <c r="P29" s="63"/>
      <c r="Q29" s="63"/>
      <c r="R29" s="60"/>
      <c r="S29" s="63">
        <f t="shared" si="1"/>
        <v>0</v>
      </c>
      <c r="T29" s="60" t="s">
        <v>173</v>
      </c>
      <c r="U29" s="60">
        <v>12</v>
      </c>
      <c r="V29" s="60" t="s">
        <v>41</v>
      </c>
      <c r="W29" s="60" t="s">
        <v>125</v>
      </c>
      <c r="X29" s="60" t="s">
        <v>42</v>
      </c>
      <c r="Y29" s="60" t="s">
        <v>41</v>
      </c>
      <c r="Z29" s="64" t="s">
        <v>194</v>
      </c>
      <c r="AA29" s="69" t="s">
        <v>195</v>
      </c>
      <c r="AB29" s="42" t="s">
        <v>159</v>
      </c>
      <c r="AC29" s="71"/>
      <c r="AD29" s="72"/>
    </row>
    <row r="30" s="42" customFormat="1" ht="102" customHeight="1" spans="1:30">
      <c r="A30" s="58" t="s">
        <v>208</v>
      </c>
      <c r="B30" s="59" t="s">
        <v>209</v>
      </c>
      <c r="C30" s="60" t="s">
        <v>210</v>
      </c>
      <c r="D30" s="60" t="s">
        <v>55</v>
      </c>
      <c r="E30" s="61" t="s">
        <v>67</v>
      </c>
      <c r="F30" s="61" t="s">
        <v>78</v>
      </c>
      <c r="G30" s="60" t="s">
        <v>211</v>
      </c>
      <c r="H30" s="61" t="s">
        <v>212</v>
      </c>
      <c r="I30" s="60">
        <v>700</v>
      </c>
      <c r="J30" s="60">
        <f t="shared" si="2"/>
        <v>700</v>
      </c>
      <c r="K30" s="60"/>
      <c r="L30" s="63">
        <v>700</v>
      </c>
      <c r="M30" s="63"/>
      <c r="N30" s="63"/>
      <c r="O30" s="63"/>
      <c r="P30" s="63"/>
      <c r="Q30" s="63"/>
      <c r="R30" s="60"/>
      <c r="S30" s="63">
        <f t="shared" si="1"/>
        <v>0</v>
      </c>
      <c r="T30" s="60" t="s">
        <v>173</v>
      </c>
      <c r="U30" s="69">
        <v>12</v>
      </c>
      <c r="V30" s="69" t="s">
        <v>41</v>
      </c>
      <c r="W30" s="60" t="s">
        <v>125</v>
      </c>
      <c r="X30" s="69" t="s">
        <v>42</v>
      </c>
      <c r="Y30" s="69" t="s">
        <v>41</v>
      </c>
      <c r="Z30" s="64" t="s">
        <v>213</v>
      </c>
      <c r="AA30" s="69" t="s">
        <v>214</v>
      </c>
      <c r="AB30" s="42" t="s">
        <v>159</v>
      </c>
      <c r="AC30" s="73"/>
      <c r="AD30" s="74" t="s">
        <v>46</v>
      </c>
    </row>
    <row r="31" s="42" customFormat="1" ht="102" customHeight="1" spans="1:30">
      <c r="A31" s="58" t="s">
        <v>215</v>
      </c>
      <c r="B31" s="59" t="s">
        <v>216</v>
      </c>
      <c r="C31" s="60" t="s">
        <v>217</v>
      </c>
      <c r="D31" s="60" t="s">
        <v>55</v>
      </c>
      <c r="E31" s="61" t="s">
        <v>67</v>
      </c>
      <c r="F31" s="61" t="s">
        <v>78</v>
      </c>
      <c r="G31" s="60" t="s">
        <v>218</v>
      </c>
      <c r="H31" s="61" t="s">
        <v>219</v>
      </c>
      <c r="I31" s="60">
        <v>800</v>
      </c>
      <c r="J31" s="60">
        <f t="shared" si="2"/>
        <v>800</v>
      </c>
      <c r="K31" s="60">
        <v>800</v>
      </c>
      <c r="L31" s="63"/>
      <c r="M31" s="63"/>
      <c r="N31" s="63"/>
      <c r="O31" s="63"/>
      <c r="P31" s="63"/>
      <c r="Q31" s="63"/>
      <c r="R31" s="60"/>
      <c r="S31" s="63">
        <f t="shared" si="1"/>
        <v>0</v>
      </c>
      <c r="T31" s="60" t="s">
        <v>173</v>
      </c>
      <c r="U31" s="60">
        <v>15</v>
      </c>
      <c r="V31" s="60" t="s">
        <v>41</v>
      </c>
      <c r="W31" s="60" t="s">
        <v>125</v>
      </c>
      <c r="X31" s="60" t="s">
        <v>42</v>
      </c>
      <c r="Y31" s="60" t="s">
        <v>41</v>
      </c>
      <c r="Z31" s="64" t="s">
        <v>220</v>
      </c>
      <c r="AA31" s="69" t="s">
        <v>221</v>
      </c>
      <c r="AB31" s="42" t="s">
        <v>159</v>
      </c>
      <c r="AC31" s="75"/>
      <c r="AD31" s="76" t="s">
        <v>46</v>
      </c>
    </row>
    <row r="32" s="42" customFormat="1" ht="102" customHeight="1" spans="1:30">
      <c r="A32" s="58" t="s">
        <v>222</v>
      </c>
      <c r="B32" s="59" t="s">
        <v>223</v>
      </c>
      <c r="C32" s="70" t="s">
        <v>224</v>
      </c>
      <c r="D32" s="60" t="s">
        <v>55</v>
      </c>
      <c r="E32" s="61" t="s">
        <v>67</v>
      </c>
      <c r="F32" s="61" t="s">
        <v>78</v>
      </c>
      <c r="G32" s="60" t="s">
        <v>225</v>
      </c>
      <c r="H32" s="61" t="s">
        <v>226</v>
      </c>
      <c r="I32" s="60">
        <v>480</v>
      </c>
      <c r="J32" s="60">
        <f t="shared" si="2"/>
        <v>480</v>
      </c>
      <c r="K32" s="60"/>
      <c r="L32" s="63">
        <v>480</v>
      </c>
      <c r="M32" s="63"/>
      <c r="N32" s="63"/>
      <c r="O32" s="63"/>
      <c r="P32" s="63"/>
      <c r="Q32" s="63"/>
      <c r="R32" s="60"/>
      <c r="S32" s="63">
        <f t="shared" si="1"/>
        <v>0</v>
      </c>
      <c r="T32" s="60" t="s">
        <v>173</v>
      </c>
      <c r="U32" s="69">
        <v>10</v>
      </c>
      <c r="V32" s="69" t="s">
        <v>41</v>
      </c>
      <c r="W32" s="60" t="s">
        <v>125</v>
      </c>
      <c r="X32" s="69" t="s">
        <v>42</v>
      </c>
      <c r="Y32" s="69" t="s">
        <v>41</v>
      </c>
      <c r="Z32" s="64" t="s">
        <v>227</v>
      </c>
      <c r="AA32" s="69" t="s">
        <v>228</v>
      </c>
      <c r="AB32" s="42" t="s">
        <v>159</v>
      </c>
      <c r="AC32" s="75"/>
      <c r="AD32" s="76"/>
    </row>
    <row r="33" s="42" customFormat="1" ht="71.25" spans="1:30">
      <c r="A33" s="58" t="s">
        <v>229</v>
      </c>
      <c r="B33" s="59" t="s">
        <v>230</v>
      </c>
      <c r="C33" s="70" t="s">
        <v>231</v>
      </c>
      <c r="D33" s="60" t="s">
        <v>55</v>
      </c>
      <c r="E33" s="61" t="s">
        <v>67</v>
      </c>
      <c r="F33" s="61" t="s">
        <v>78</v>
      </c>
      <c r="G33" s="60" t="s">
        <v>232</v>
      </c>
      <c r="H33" s="61" t="s">
        <v>233</v>
      </c>
      <c r="I33" s="60">
        <v>800</v>
      </c>
      <c r="J33" s="60">
        <f t="shared" si="2"/>
        <v>800</v>
      </c>
      <c r="K33" s="60"/>
      <c r="L33" s="60"/>
      <c r="M33" s="63"/>
      <c r="N33" s="63"/>
      <c r="O33" s="63">
        <v>800</v>
      </c>
      <c r="P33" s="63"/>
      <c r="Q33" s="63"/>
      <c r="R33" s="60"/>
      <c r="S33" s="63">
        <f t="shared" si="1"/>
        <v>0</v>
      </c>
      <c r="T33" s="60" t="s">
        <v>173</v>
      </c>
      <c r="U33" s="69">
        <v>20</v>
      </c>
      <c r="V33" s="69" t="s">
        <v>41</v>
      </c>
      <c r="W33" s="60" t="s">
        <v>125</v>
      </c>
      <c r="X33" s="69" t="s">
        <v>42</v>
      </c>
      <c r="Y33" s="69" t="s">
        <v>41</v>
      </c>
      <c r="Z33" s="64" t="s">
        <v>234</v>
      </c>
      <c r="AA33" s="69" t="s">
        <v>228</v>
      </c>
      <c r="AB33" s="42" t="s">
        <v>235</v>
      </c>
      <c r="AC33" s="77"/>
      <c r="AD33" s="78" t="s">
        <v>46</v>
      </c>
    </row>
    <row r="34" s="42" customFormat="1" ht="67.5" spans="1:30">
      <c r="A34" s="58" t="s">
        <v>236</v>
      </c>
      <c r="B34" s="59" t="s">
        <v>237</v>
      </c>
      <c r="C34" s="60" t="s">
        <v>238</v>
      </c>
      <c r="D34" s="60" t="s">
        <v>55</v>
      </c>
      <c r="E34" s="61" t="s">
        <v>56</v>
      </c>
      <c r="F34" s="61" t="s">
        <v>57</v>
      </c>
      <c r="G34" s="60" t="s">
        <v>239</v>
      </c>
      <c r="H34" s="61" t="s">
        <v>240</v>
      </c>
      <c r="I34" s="60">
        <v>350</v>
      </c>
      <c r="J34" s="60">
        <f t="shared" si="2"/>
        <v>350</v>
      </c>
      <c r="K34" s="60">
        <v>350</v>
      </c>
      <c r="L34" s="60"/>
      <c r="M34" s="63"/>
      <c r="N34" s="63"/>
      <c r="O34" s="63"/>
      <c r="P34" s="63"/>
      <c r="Q34" s="63"/>
      <c r="R34" s="60"/>
      <c r="S34" s="63">
        <f t="shared" si="1"/>
        <v>0</v>
      </c>
      <c r="T34" s="60" t="s">
        <v>241</v>
      </c>
      <c r="U34" s="60">
        <v>19</v>
      </c>
      <c r="V34" s="60" t="s">
        <v>41</v>
      </c>
      <c r="W34" s="60" t="s">
        <v>61</v>
      </c>
      <c r="X34" s="60" t="s">
        <v>42</v>
      </c>
      <c r="Y34" s="60" t="s">
        <v>41</v>
      </c>
      <c r="Z34" s="64" t="s">
        <v>242</v>
      </c>
      <c r="AA34" s="69" t="s">
        <v>73</v>
      </c>
      <c r="AB34" s="42" t="s">
        <v>235</v>
      </c>
      <c r="AC34" s="77"/>
      <c r="AD34" s="78" t="s">
        <v>46</v>
      </c>
    </row>
    <row r="35" s="42" customFormat="1" ht="139" customHeight="1" spans="1:30">
      <c r="A35" s="58" t="s">
        <v>243</v>
      </c>
      <c r="B35" s="59" t="s">
        <v>244</v>
      </c>
      <c r="C35" s="60" t="s">
        <v>245</v>
      </c>
      <c r="D35" s="60" t="s">
        <v>55</v>
      </c>
      <c r="E35" s="61" t="s">
        <v>56</v>
      </c>
      <c r="F35" s="61" t="s">
        <v>57</v>
      </c>
      <c r="G35" s="60" t="s">
        <v>246</v>
      </c>
      <c r="H35" s="61" t="s">
        <v>247</v>
      </c>
      <c r="I35" s="60">
        <v>950</v>
      </c>
      <c r="J35" s="60">
        <f t="shared" si="2"/>
        <v>950</v>
      </c>
      <c r="K35" s="60"/>
      <c r="L35" s="62">
        <v>950</v>
      </c>
      <c r="M35" s="63"/>
      <c r="N35" s="63"/>
      <c r="O35" s="63"/>
      <c r="P35" s="63"/>
      <c r="Q35" s="63"/>
      <c r="R35" s="60"/>
      <c r="S35" s="63">
        <f t="shared" si="1"/>
        <v>0</v>
      </c>
      <c r="T35" s="60" t="s">
        <v>241</v>
      </c>
      <c r="U35" s="69">
        <v>31</v>
      </c>
      <c r="V35" s="69" t="s">
        <v>41</v>
      </c>
      <c r="W35" s="69" t="s">
        <v>61</v>
      </c>
      <c r="X35" s="69" t="s">
        <v>42</v>
      </c>
      <c r="Y35" s="69" t="s">
        <v>41</v>
      </c>
      <c r="Z35" s="64" t="s">
        <v>248</v>
      </c>
      <c r="AA35" s="69" t="s">
        <v>249</v>
      </c>
      <c r="AB35" s="42" t="s">
        <v>250</v>
      </c>
      <c r="AC35" s="75"/>
      <c r="AD35" s="76"/>
    </row>
    <row r="36" s="42" customFormat="1" ht="128" customHeight="1" spans="1:30">
      <c r="A36" s="58" t="s">
        <v>251</v>
      </c>
      <c r="B36" s="59" t="s">
        <v>252</v>
      </c>
      <c r="C36" s="70" t="s">
        <v>253</v>
      </c>
      <c r="D36" s="60" t="s">
        <v>55</v>
      </c>
      <c r="E36" s="61" t="s">
        <v>56</v>
      </c>
      <c r="F36" s="61" t="s">
        <v>57</v>
      </c>
      <c r="G36" s="60" t="s">
        <v>254</v>
      </c>
      <c r="H36" s="61" t="s">
        <v>255</v>
      </c>
      <c r="I36" s="60">
        <v>550</v>
      </c>
      <c r="J36" s="60">
        <f t="shared" si="2"/>
        <v>550</v>
      </c>
      <c r="K36" s="60"/>
      <c r="L36" s="63">
        <v>550</v>
      </c>
      <c r="M36" s="63"/>
      <c r="N36" s="63"/>
      <c r="O36" s="63"/>
      <c r="P36" s="63"/>
      <c r="Q36" s="63"/>
      <c r="R36" s="60"/>
      <c r="S36" s="63">
        <f t="shared" si="1"/>
        <v>0</v>
      </c>
      <c r="T36" s="60" t="s">
        <v>241</v>
      </c>
      <c r="U36" s="69">
        <v>20</v>
      </c>
      <c r="V36" s="69" t="s">
        <v>41</v>
      </c>
      <c r="W36" s="69" t="s">
        <v>61</v>
      </c>
      <c r="X36" s="69" t="s">
        <v>42</v>
      </c>
      <c r="Y36" s="69" t="s">
        <v>41</v>
      </c>
      <c r="Z36" s="64" t="s">
        <v>248</v>
      </c>
      <c r="AA36" s="69" t="s">
        <v>256</v>
      </c>
      <c r="AB36" s="42" t="s">
        <v>250</v>
      </c>
      <c r="AC36" s="75"/>
      <c r="AD36" s="76" t="s">
        <v>46</v>
      </c>
    </row>
    <row r="37" s="42" customFormat="1" ht="95" customHeight="1" spans="1:30">
      <c r="A37" s="58" t="s">
        <v>257</v>
      </c>
      <c r="B37" s="59" t="s">
        <v>258</v>
      </c>
      <c r="C37" s="60" t="s">
        <v>259</v>
      </c>
      <c r="D37" s="60" t="s">
        <v>55</v>
      </c>
      <c r="E37" s="61" t="s">
        <v>56</v>
      </c>
      <c r="F37" s="61" t="s">
        <v>57</v>
      </c>
      <c r="G37" s="60" t="s">
        <v>260</v>
      </c>
      <c r="H37" s="61" t="s">
        <v>261</v>
      </c>
      <c r="I37" s="60">
        <v>300</v>
      </c>
      <c r="J37" s="60">
        <f t="shared" si="2"/>
        <v>300</v>
      </c>
      <c r="K37" s="60">
        <v>300</v>
      </c>
      <c r="L37" s="63"/>
      <c r="M37" s="63"/>
      <c r="N37" s="63"/>
      <c r="O37" s="63"/>
      <c r="P37" s="63"/>
      <c r="Q37" s="63"/>
      <c r="R37" s="60"/>
      <c r="S37" s="63">
        <f t="shared" si="1"/>
        <v>0</v>
      </c>
      <c r="T37" s="60" t="s">
        <v>241</v>
      </c>
      <c r="U37" s="60">
        <v>23</v>
      </c>
      <c r="V37" s="60" t="s">
        <v>41</v>
      </c>
      <c r="W37" s="60" t="s">
        <v>61</v>
      </c>
      <c r="X37" s="60" t="s">
        <v>42</v>
      </c>
      <c r="Y37" s="60" t="s">
        <v>41</v>
      </c>
      <c r="Z37" s="64" t="s">
        <v>262</v>
      </c>
      <c r="AA37" s="69" t="s">
        <v>228</v>
      </c>
      <c r="AB37" s="42" t="s">
        <v>250</v>
      </c>
      <c r="AC37" s="71"/>
      <c r="AD37" s="72" t="s">
        <v>46</v>
      </c>
    </row>
    <row r="38" s="42" customFormat="1" ht="57" spans="1:30">
      <c r="A38" s="58" t="s">
        <v>263</v>
      </c>
      <c r="B38" s="59" t="s">
        <v>264</v>
      </c>
      <c r="C38" s="60" t="s">
        <v>265</v>
      </c>
      <c r="D38" s="60" t="s">
        <v>55</v>
      </c>
      <c r="E38" s="61" t="s">
        <v>56</v>
      </c>
      <c r="F38" s="61" t="s">
        <v>57</v>
      </c>
      <c r="G38" s="60" t="s">
        <v>266</v>
      </c>
      <c r="H38" s="61" t="s">
        <v>267</v>
      </c>
      <c r="I38" s="60">
        <v>400</v>
      </c>
      <c r="J38" s="60">
        <f t="shared" si="2"/>
        <v>400</v>
      </c>
      <c r="K38" s="60">
        <v>400</v>
      </c>
      <c r="L38" s="62"/>
      <c r="M38" s="63"/>
      <c r="N38" s="63"/>
      <c r="O38" s="63"/>
      <c r="P38" s="63"/>
      <c r="Q38" s="63"/>
      <c r="R38" s="60"/>
      <c r="S38" s="63">
        <f t="shared" si="1"/>
        <v>0</v>
      </c>
      <c r="T38" s="60" t="s">
        <v>241</v>
      </c>
      <c r="U38" s="60">
        <v>29</v>
      </c>
      <c r="V38" s="60" t="s">
        <v>41</v>
      </c>
      <c r="W38" s="60" t="s">
        <v>61</v>
      </c>
      <c r="X38" s="60" t="s">
        <v>42</v>
      </c>
      <c r="Y38" s="60" t="s">
        <v>41</v>
      </c>
      <c r="Z38" s="64" t="s">
        <v>268</v>
      </c>
      <c r="AA38" s="69" t="s">
        <v>195</v>
      </c>
      <c r="AB38" s="42" t="s">
        <v>250</v>
      </c>
      <c r="AC38" s="73"/>
      <c r="AD38" s="74"/>
    </row>
    <row r="39" s="42" customFormat="1" ht="108" spans="1:30">
      <c r="A39" s="58" t="s">
        <v>269</v>
      </c>
      <c r="B39" s="59" t="s">
        <v>270</v>
      </c>
      <c r="C39" s="70" t="s">
        <v>271</v>
      </c>
      <c r="D39" s="60" t="s">
        <v>55</v>
      </c>
      <c r="E39" s="61" t="s">
        <v>56</v>
      </c>
      <c r="F39" s="61" t="s">
        <v>57</v>
      </c>
      <c r="G39" s="60" t="s">
        <v>272</v>
      </c>
      <c r="H39" s="61" t="s">
        <v>273</v>
      </c>
      <c r="I39" s="60">
        <v>100</v>
      </c>
      <c r="J39" s="60">
        <f t="shared" si="2"/>
        <v>100</v>
      </c>
      <c r="K39" s="60"/>
      <c r="L39" s="63">
        <v>100</v>
      </c>
      <c r="M39" s="63"/>
      <c r="N39" s="63"/>
      <c r="O39" s="63"/>
      <c r="P39" s="63"/>
      <c r="Q39" s="63"/>
      <c r="R39" s="60"/>
      <c r="S39" s="63">
        <f t="shared" si="1"/>
        <v>0</v>
      </c>
      <c r="T39" s="60" t="s">
        <v>241</v>
      </c>
      <c r="U39" s="69">
        <v>10</v>
      </c>
      <c r="V39" s="69" t="s">
        <v>41</v>
      </c>
      <c r="W39" s="69" t="s">
        <v>61</v>
      </c>
      <c r="X39" s="69" t="s">
        <v>42</v>
      </c>
      <c r="Y39" s="69" t="s">
        <v>41</v>
      </c>
      <c r="Z39" s="64" t="s">
        <v>274</v>
      </c>
      <c r="AA39" s="60" t="s">
        <v>221</v>
      </c>
      <c r="AB39" s="42" t="s">
        <v>250</v>
      </c>
      <c r="AC39" s="73"/>
      <c r="AD39" s="74" t="s">
        <v>46</v>
      </c>
    </row>
    <row r="40" s="42" customFormat="1" ht="108" spans="1:30">
      <c r="A40" s="58" t="s">
        <v>275</v>
      </c>
      <c r="B40" s="59" t="s">
        <v>276</v>
      </c>
      <c r="C40" s="60" t="s">
        <v>277</v>
      </c>
      <c r="D40" s="60" t="s">
        <v>55</v>
      </c>
      <c r="E40" s="61" t="s">
        <v>56</v>
      </c>
      <c r="F40" s="61" t="s">
        <v>57</v>
      </c>
      <c r="G40" s="60" t="s">
        <v>278</v>
      </c>
      <c r="H40" s="61" t="s">
        <v>279</v>
      </c>
      <c r="I40" s="60">
        <v>850</v>
      </c>
      <c r="J40" s="60">
        <f t="shared" si="2"/>
        <v>850</v>
      </c>
      <c r="K40" s="60">
        <v>850</v>
      </c>
      <c r="L40" s="62"/>
      <c r="M40" s="63"/>
      <c r="N40" s="63"/>
      <c r="O40" s="63"/>
      <c r="P40" s="63"/>
      <c r="Q40" s="63"/>
      <c r="R40" s="60"/>
      <c r="S40" s="63">
        <f t="shared" si="1"/>
        <v>0</v>
      </c>
      <c r="T40" s="60" t="s">
        <v>241</v>
      </c>
      <c r="U40" s="60">
        <v>71</v>
      </c>
      <c r="V40" s="60" t="s">
        <v>41</v>
      </c>
      <c r="W40" s="60" t="s">
        <v>61</v>
      </c>
      <c r="X40" s="60" t="s">
        <v>42</v>
      </c>
      <c r="Y40" s="60" t="s">
        <v>41</v>
      </c>
      <c r="Z40" s="64" t="s">
        <v>274</v>
      </c>
      <c r="AA40" s="60" t="s">
        <v>249</v>
      </c>
      <c r="AB40" s="42" t="s">
        <v>250</v>
      </c>
      <c r="AC40" s="71"/>
      <c r="AD40" s="72"/>
    </row>
    <row r="41" s="42" customFormat="1" ht="108" spans="1:30">
      <c r="A41" s="58" t="s">
        <v>280</v>
      </c>
      <c r="B41" s="59" t="s">
        <v>281</v>
      </c>
      <c r="C41" s="70" t="s">
        <v>282</v>
      </c>
      <c r="D41" s="60" t="s">
        <v>55</v>
      </c>
      <c r="E41" s="61" t="s">
        <v>56</v>
      </c>
      <c r="F41" s="61" t="s">
        <v>57</v>
      </c>
      <c r="G41" s="60" t="s">
        <v>283</v>
      </c>
      <c r="H41" s="61" t="s">
        <v>284</v>
      </c>
      <c r="I41" s="60">
        <v>150</v>
      </c>
      <c r="J41" s="60">
        <f t="shared" si="2"/>
        <v>150</v>
      </c>
      <c r="K41" s="60"/>
      <c r="L41" s="62">
        <v>150</v>
      </c>
      <c r="M41" s="63"/>
      <c r="N41" s="63"/>
      <c r="O41" s="63"/>
      <c r="P41" s="63"/>
      <c r="Q41" s="63"/>
      <c r="R41" s="60"/>
      <c r="S41" s="63">
        <f t="shared" si="1"/>
        <v>0</v>
      </c>
      <c r="T41" s="60" t="s">
        <v>241</v>
      </c>
      <c r="U41" s="69">
        <v>13</v>
      </c>
      <c r="V41" s="69" t="s">
        <v>41</v>
      </c>
      <c r="W41" s="69" t="s">
        <v>61</v>
      </c>
      <c r="X41" s="69" t="s">
        <v>42</v>
      </c>
      <c r="Y41" s="69" t="s">
        <v>41</v>
      </c>
      <c r="Z41" s="64" t="s">
        <v>285</v>
      </c>
      <c r="AA41" s="69" t="s">
        <v>286</v>
      </c>
      <c r="AB41" s="42" t="s">
        <v>250</v>
      </c>
      <c r="AC41" s="71"/>
      <c r="AD41" s="72"/>
    </row>
    <row r="42" s="42" customFormat="1" ht="100" customHeight="1" spans="1:30">
      <c r="A42" s="58" t="s">
        <v>287</v>
      </c>
      <c r="B42" s="59" t="s">
        <v>288</v>
      </c>
      <c r="C42" s="70" t="s">
        <v>289</v>
      </c>
      <c r="D42" s="60" t="s">
        <v>55</v>
      </c>
      <c r="E42" s="61" t="s">
        <v>56</v>
      </c>
      <c r="F42" s="61" t="s">
        <v>57</v>
      </c>
      <c r="G42" s="60" t="s">
        <v>290</v>
      </c>
      <c r="H42" s="61" t="s">
        <v>291</v>
      </c>
      <c r="I42" s="60">
        <v>320</v>
      </c>
      <c r="J42" s="60">
        <f t="shared" si="2"/>
        <v>320</v>
      </c>
      <c r="K42" s="60"/>
      <c r="L42" s="62">
        <v>320</v>
      </c>
      <c r="M42" s="63"/>
      <c r="N42" s="63"/>
      <c r="O42" s="63"/>
      <c r="P42" s="63"/>
      <c r="Q42" s="63"/>
      <c r="R42" s="60"/>
      <c r="S42" s="63">
        <f t="shared" si="1"/>
        <v>0</v>
      </c>
      <c r="T42" s="60" t="s">
        <v>241</v>
      </c>
      <c r="U42" s="69">
        <v>18</v>
      </c>
      <c r="V42" s="69" t="s">
        <v>41</v>
      </c>
      <c r="W42" s="69" t="s">
        <v>61</v>
      </c>
      <c r="X42" s="69" t="s">
        <v>42</v>
      </c>
      <c r="Y42" s="69" t="s">
        <v>41</v>
      </c>
      <c r="Z42" s="64" t="s">
        <v>292</v>
      </c>
      <c r="AA42" s="69" t="s">
        <v>293</v>
      </c>
      <c r="AB42" s="42" t="s">
        <v>294</v>
      </c>
      <c r="AC42" s="67"/>
      <c r="AD42" s="68"/>
    </row>
    <row r="43" s="42" customFormat="1" ht="100" customHeight="1" spans="1:30">
      <c r="A43" s="58" t="s">
        <v>295</v>
      </c>
      <c r="B43" s="59" t="s">
        <v>296</v>
      </c>
      <c r="C43" s="70" t="s">
        <v>297</v>
      </c>
      <c r="D43" s="60" t="s">
        <v>55</v>
      </c>
      <c r="E43" s="61" t="s">
        <v>67</v>
      </c>
      <c r="F43" s="61" t="s">
        <v>68</v>
      </c>
      <c r="G43" s="60" t="s">
        <v>298</v>
      </c>
      <c r="H43" s="61" t="s">
        <v>299</v>
      </c>
      <c r="I43" s="60">
        <v>330</v>
      </c>
      <c r="J43" s="60">
        <f t="shared" si="2"/>
        <v>330</v>
      </c>
      <c r="K43" s="60"/>
      <c r="L43" s="62">
        <v>330</v>
      </c>
      <c r="M43" s="63"/>
      <c r="N43" s="63"/>
      <c r="O43" s="63"/>
      <c r="P43" s="63"/>
      <c r="Q43" s="63"/>
      <c r="R43" s="60"/>
      <c r="S43" s="63">
        <f t="shared" si="1"/>
        <v>0</v>
      </c>
      <c r="T43" s="60" t="s">
        <v>300</v>
      </c>
      <c r="U43" s="69">
        <v>10</v>
      </c>
      <c r="V43" s="69" t="s">
        <v>41</v>
      </c>
      <c r="W43" s="69" t="s">
        <v>71</v>
      </c>
      <c r="X43" s="69" t="s">
        <v>42</v>
      </c>
      <c r="Y43" s="69" t="s">
        <v>41</v>
      </c>
      <c r="Z43" s="64" t="s">
        <v>301</v>
      </c>
      <c r="AA43" s="69" t="s">
        <v>302</v>
      </c>
      <c r="AB43" s="42" t="s">
        <v>294</v>
      </c>
      <c r="AC43" s="67"/>
      <c r="AD43" s="68"/>
    </row>
    <row r="44" s="42" customFormat="1" ht="100" customHeight="1" spans="1:30">
      <c r="A44" s="58" t="s">
        <v>303</v>
      </c>
      <c r="B44" s="59" t="s">
        <v>304</v>
      </c>
      <c r="C44" s="70" t="s">
        <v>305</v>
      </c>
      <c r="D44" s="60" t="s">
        <v>55</v>
      </c>
      <c r="E44" s="61" t="s">
        <v>67</v>
      </c>
      <c r="F44" s="61" t="s">
        <v>68</v>
      </c>
      <c r="G44" s="60" t="s">
        <v>306</v>
      </c>
      <c r="H44" s="61" t="s">
        <v>307</v>
      </c>
      <c r="I44" s="60">
        <v>290</v>
      </c>
      <c r="J44" s="60">
        <f t="shared" si="2"/>
        <v>290</v>
      </c>
      <c r="K44" s="60"/>
      <c r="L44" s="60">
        <v>290</v>
      </c>
      <c r="M44" s="63"/>
      <c r="N44" s="63"/>
      <c r="O44" s="63"/>
      <c r="P44" s="63"/>
      <c r="Q44" s="63"/>
      <c r="R44" s="60"/>
      <c r="S44" s="63">
        <f t="shared" si="1"/>
        <v>0</v>
      </c>
      <c r="T44" s="60" t="s">
        <v>300</v>
      </c>
      <c r="U44" s="69">
        <v>10</v>
      </c>
      <c r="V44" s="69" t="s">
        <v>41</v>
      </c>
      <c r="W44" s="69" t="s">
        <v>71</v>
      </c>
      <c r="X44" s="69" t="s">
        <v>42</v>
      </c>
      <c r="Y44" s="69" t="s">
        <v>41</v>
      </c>
      <c r="Z44" s="64" t="s">
        <v>301</v>
      </c>
      <c r="AA44" s="60" t="s">
        <v>308</v>
      </c>
      <c r="AB44" s="42" t="s">
        <v>294</v>
      </c>
      <c r="AC44" s="67"/>
      <c r="AD44" s="68" t="s">
        <v>46</v>
      </c>
    </row>
    <row r="45" s="42" customFormat="1" ht="100" customHeight="1" spans="1:30">
      <c r="A45" s="58" t="s">
        <v>309</v>
      </c>
      <c r="B45" s="59" t="s">
        <v>310</v>
      </c>
      <c r="C45" s="60" t="s">
        <v>311</v>
      </c>
      <c r="D45" s="60" t="s">
        <v>55</v>
      </c>
      <c r="E45" s="61" t="s">
        <v>67</v>
      </c>
      <c r="F45" s="61" t="s">
        <v>68</v>
      </c>
      <c r="G45" s="60" t="s">
        <v>312</v>
      </c>
      <c r="H45" s="61" t="s">
        <v>313</v>
      </c>
      <c r="I45" s="60">
        <v>360</v>
      </c>
      <c r="J45" s="60">
        <f t="shared" si="2"/>
        <v>360</v>
      </c>
      <c r="K45" s="60">
        <v>360</v>
      </c>
      <c r="L45" s="60"/>
      <c r="M45" s="63"/>
      <c r="N45" s="63"/>
      <c r="O45" s="63"/>
      <c r="P45" s="63"/>
      <c r="Q45" s="63"/>
      <c r="R45" s="60"/>
      <c r="S45" s="63">
        <f t="shared" si="1"/>
        <v>0</v>
      </c>
      <c r="T45" s="60" t="s">
        <v>300</v>
      </c>
      <c r="U45" s="60">
        <v>10</v>
      </c>
      <c r="V45" s="60" t="s">
        <v>41</v>
      </c>
      <c r="W45" s="60" t="s">
        <v>71</v>
      </c>
      <c r="X45" s="60" t="s">
        <v>42</v>
      </c>
      <c r="Y45" s="60" t="s">
        <v>41</v>
      </c>
      <c r="Z45" s="64" t="s">
        <v>301</v>
      </c>
      <c r="AA45" s="69" t="s">
        <v>73</v>
      </c>
      <c r="AB45" s="42" t="s">
        <v>294</v>
      </c>
      <c r="AC45" s="67"/>
      <c r="AD45" s="68" t="s">
        <v>46</v>
      </c>
    </row>
    <row r="46" s="42" customFormat="1" ht="100" customHeight="1" spans="1:30">
      <c r="A46" s="58" t="s">
        <v>314</v>
      </c>
      <c r="B46" s="59" t="s">
        <v>315</v>
      </c>
      <c r="C46" s="60" t="s">
        <v>316</v>
      </c>
      <c r="D46" s="60" t="s">
        <v>55</v>
      </c>
      <c r="E46" s="61" t="s">
        <v>67</v>
      </c>
      <c r="F46" s="61" t="s">
        <v>68</v>
      </c>
      <c r="G46" s="60" t="s">
        <v>312</v>
      </c>
      <c r="H46" s="61" t="s">
        <v>317</v>
      </c>
      <c r="I46" s="60">
        <v>360</v>
      </c>
      <c r="J46" s="60">
        <f t="shared" si="2"/>
        <v>360</v>
      </c>
      <c r="K46" s="60">
        <v>360</v>
      </c>
      <c r="L46" s="62"/>
      <c r="M46" s="63"/>
      <c r="N46" s="63"/>
      <c r="O46" s="63"/>
      <c r="P46" s="63"/>
      <c r="Q46" s="63"/>
      <c r="R46" s="60"/>
      <c r="S46" s="63">
        <f t="shared" si="1"/>
        <v>0</v>
      </c>
      <c r="T46" s="60" t="s">
        <v>300</v>
      </c>
      <c r="U46" s="60">
        <v>10</v>
      </c>
      <c r="V46" s="60" t="s">
        <v>41</v>
      </c>
      <c r="W46" s="60" t="s">
        <v>71</v>
      </c>
      <c r="X46" s="60" t="s">
        <v>42</v>
      </c>
      <c r="Y46" s="60" t="s">
        <v>41</v>
      </c>
      <c r="Z46" s="64" t="s">
        <v>301</v>
      </c>
      <c r="AA46" s="69" t="s">
        <v>73</v>
      </c>
      <c r="AB46" s="42" t="s">
        <v>294</v>
      </c>
      <c r="AC46" s="67"/>
      <c r="AD46" s="68"/>
    </row>
    <row r="47" s="42" customFormat="1" ht="94" customHeight="1" spans="1:30">
      <c r="A47" s="58" t="s">
        <v>318</v>
      </c>
      <c r="B47" s="59" t="s">
        <v>319</v>
      </c>
      <c r="C47" s="70" t="s">
        <v>320</v>
      </c>
      <c r="D47" s="60" t="s">
        <v>55</v>
      </c>
      <c r="E47" s="61" t="s">
        <v>67</v>
      </c>
      <c r="F47" s="61" t="s">
        <v>68</v>
      </c>
      <c r="G47" s="60" t="s">
        <v>312</v>
      </c>
      <c r="H47" s="61" t="s">
        <v>321</v>
      </c>
      <c r="I47" s="60">
        <v>360</v>
      </c>
      <c r="J47" s="60">
        <f t="shared" si="2"/>
        <v>360</v>
      </c>
      <c r="K47" s="60"/>
      <c r="L47" s="62">
        <v>360</v>
      </c>
      <c r="M47" s="63"/>
      <c r="N47" s="63"/>
      <c r="O47" s="63"/>
      <c r="P47" s="63"/>
      <c r="Q47" s="63"/>
      <c r="R47" s="60"/>
      <c r="S47" s="63">
        <f t="shared" si="1"/>
        <v>0</v>
      </c>
      <c r="T47" s="60" t="s">
        <v>300</v>
      </c>
      <c r="U47" s="60">
        <v>10</v>
      </c>
      <c r="V47" s="60" t="s">
        <v>41</v>
      </c>
      <c r="W47" s="60" t="s">
        <v>71</v>
      </c>
      <c r="X47" s="69" t="s">
        <v>42</v>
      </c>
      <c r="Y47" s="69" t="s">
        <v>41</v>
      </c>
      <c r="Z47" s="64" t="s">
        <v>301</v>
      </c>
      <c r="AA47" s="69" t="s">
        <v>73</v>
      </c>
      <c r="AB47" s="42" t="s">
        <v>294</v>
      </c>
      <c r="AC47" s="71"/>
      <c r="AD47" s="72"/>
    </row>
    <row r="48" s="42" customFormat="1" ht="87" customHeight="1" spans="1:30">
      <c r="A48" s="58" t="s">
        <v>322</v>
      </c>
      <c r="B48" s="59" t="s">
        <v>323</v>
      </c>
      <c r="C48" s="60" t="s">
        <v>324</v>
      </c>
      <c r="D48" s="60" t="s">
        <v>55</v>
      </c>
      <c r="E48" s="61" t="s">
        <v>56</v>
      </c>
      <c r="F48" s="61" t="s">
        <v>325</v>
      </c>
      <c r="G48" s="60" t="s">
        <v>326</v>
      </c>
      <c r="H48" s="61" t="s">
        <v>327</v>
      </c>
      <c r="I48" s="60">
        <v>350</v>
      </c>
      <c r="J48" s="60">
        <f t="shared" si="2"/>
        <v>350</v>
      </c>
      <c r="K48" s="60"/>
      <c r="L48" s="60">
        <v>350</v>
      </c>
      <c r="M48" s="63"/>
      <c r="N48" s="63"/>
      <c r="O48" s="63"/>
      <c r="P48" s="63"/>
      <c r="Q48" s="63"/>
      <c r="R48" s="60"/>
      <c r="S48" s="63">
        <f t="shared" si="1"/>
        <v>0</v>
      </c>
      <c r="T48" s="60" t="s">
        <v>300</v>
      </c>
      <c r="U48" s="60">
        <v>10</v>
      </c>
      <c r="V48" s="60" t="s">
        <v>41</v>
      </c>
      <c r="W48" s="60" t="s">
        <v>71</v>
      </c>
      <c r="X48" s="69" t="s">
        <v>42</v>
      </c>
      <c r="Y48" s="69" t="s">
        <v>41</v>
      </c>
      <c r="Z48" s="64" t="s">
        <v>328</v>
      </c>
      <c r="AA48" s="69" t="s">
        <v>302</v>
      </c>
      <c r="AB48" s="42" t="s">
        <v>329</v>
      </c>
      <c r="AC48" s="79"/>
      <c r="AD48" s="80"/>
    </row>
    <row r="49" s="42" customFormat="1" ht="199.5" spans="1:30">
      <c r="A49" s="58" t="s">
        <v>330</v>
      </c>
      <c r="B49" s="59" t="s">
        <v>331</v>
      </c>
      <c r="C49" s="60" t="s">
        <v>332</v>
      </c>
      <c r="D49" s="60" t="s">
        <v>55</v>
      </c>
      <c r="E49" s="61" t="s">
        <v>333</v>
      </c>
      <c r="F49" s="61" t="s">
        <v>333</v>
      </c>
      <c r="G49" s="60" t="s">
        <v>334</v>
      </c>
      <c r="H49" s="61" t="s">
        <v>335</v>
      </c>
      <c r="I49" s="60">
        <v>2500</v>
      </c>
      <c r="J49" s="60">
        <f t="shared" si="2"/>
        <v>2500</v>
      </c>
      <c r="K49" s="60">
        <v>2500</v>
      </c>
      <c r="L49" s="63"/>
      <c r="M49" s="63"/>
      <c r="N49" s="63"/>
      <c r="O49" s="63"/>
      <c r="P49" s="63"/>
      <c r="Q49" s="63"/>
      <c r="R49" s="60"/>
      <c r="S49" s="63">
        <f t="shared" si="1"/>
        <v>0</v>
      </c>
      <c r="T49" s="60" t="s">
        <v>336</v>
      </c>
      <c r="U49" s="69">
        <v>50</v>
      </c>
      <c r="V49" s="69" t="s">
        <v>41</v>
      </c>
      <c r="W49" s="69" t="s">
        <v>125</v>
      </c>
      <c r="X49" s="69" t="s">
        <v>42</v>
      </c>
      <c r="Y49" s="69" t="s">
        <v>41</v>
      </c>
      <c r="Z49" s="64" t="s">
        <v>337</v>
      </c>
      <c r="AA49" s="69" t="s">
        <v>73</v>
      </c>
      <c r="AB49" s="42" t="s">
        <v>329</v>
      </c>
      <c r="AC49" s="73"/>
      <c r="AD49" s="74" t="s">
        <v>46</v>
      </c>
    </row>
    <row r="50" s="42" customFormat="1" ht="85.5" spans="1:30">
      <c r="A50" s="58" t="s">
        <v>338</v>
      </c>
      <c r="B50" s="59" t="s">
        <v>339</v>
      </c>
      <c r="C50" s="60" t="s">
        <v>340</v>
      </c>
      <c r="D50" s="60" t="s">
        <v>55</v>
      </c>
      <c r="E50" s="61" t="s">
        <v>333</v>
      </c>
      <c r="F50" s="61" t="s">
        <v>333</v>
      </c>
      <c r="G50" s="60" t="s">
        <v>341</v>
      </c>
      <c r="H50" s="61" t="s">
        <v>342</v>
      </c>
      <c r="I50" s="60">
        <v>700</v>
      </c>
      <c r="J50" s="60">
        <f t="shared" si="2"/>
        <v>700</v>
      </c>
      <c r="K50" s="60">
        <v>700</v>
      </c>
      <c r="L50" s="63"/>
      <c r="M50" s="63"/>
      <c r="N50" s="63"/>
      <c r="O50" s="63"/>
      <c r="P50" s="63"/>
      <c r="Q50" s="63"/>
      <c r="R50" s="60"/>
      <c r="S50" s="63">
        <f t="shared" si="1"/>
        <v>0</v>
      </c>
      <c r="T50" s="60" t="s">
        <v>173</v>
      </c>
      <c r="U50" s="69"/>
      <c r="V50" s="69" t="s">
        <v>41</v>
      </c>
      <c r="W50" s="69" t="s">
        <v>125</v>
      </c>
      <c r="X50" s="69" t="s">
        <v>42</v>
      </c>
      <c r="Y50" s="69" t="s">
        <v>41</v>
      </c>
      <c r="Z50" s="64" t="s">
        <v>343</v>
      </c>
      <c r="AA50" s="69" t="s">
        <v>181</v>
      </c>
      <c r="AB50" s="42" t="s">
        <v>329</v>
      </c>
      <c r="AC50" s="81"/>
      <c r="AD50" s="82"/>
    </row>
    <row r="51" s="42" customFormat="1" ht="81" spans="1:30">
      <c r="A51" s="58" t="s">
        <v>344</v>
      </c>
      <c r="B51" s="59" t="s">
        <v>345</v>
      </c>
      <c r="C51" s="60" t="s">
        <v>346</v>
      </c>
      <c r="D51" s="60" t="s">
        <v>55</v>
      </c>
      <c r="E51" s="61" t="s">
        <v>347</v>
      </c>
      <c r="F51" s="61" t="s">
        <v>348</v>
      </c>
      <c r="G51" s="60" t="s">
        <v>349</v>
      </c>
      <c r="H51" s="61" t="s">
        <v>350</v>
      </c>
      <c r="I51" s="60">
        <v>900</v>
      </c>
      <c r="J51" s="60">
        <f t="shared" si="2"/>
        <v>900</v>
      </c>
      <c r="K51" s="60"/>
      <c r="L51" s="63"/>
      <c r="M51" s="63"/>
      <c r="N51" s="63"/>
      <c r="O51" s="63">
        <v>900</v>
      </c>
      <c r="P51" s="63"/>
      <c r="Q51" s="63"/>
      <c r="R51" s="60"/>
      <c r="S51" s="63">
        <f t="shared" si="1"/>
        <v>0</v>
      </c>
      <c r="T51" s="60" t="s">
        <v>351</v>
      </c>
      <c r="U51" s="60">
        <v>15</v>
      </c>
      <c r="V51" s="60" t="s">
        <v>41</v>
      </c>
      <c r="W51" s="60" t="s">
        <v>125</v>
      </c>
      <c r="X51" s="60" t="s">
        <v>42</v>
      </c>
      <c r="Y51" s="60" t="s">
        <v>41</v>
      </c>
      <c r="Z51" s="64" t="s">
        <v>352</v>
      </c>
      <c r="AA51" s="69" t="s">
        <v>353</v>
      </c>
      <c r="AB51" s="42" t="s">
        <v>329</v>
      </c>
      <c r="AC51" s="81"/>
      <c r="AD51" s="82"/>
    </row>
    <row r="52" s="42" customFormat="1" ht="85.5" spans="1:30">
      <c r="A52" s="58" t="s">
        <v>354</v>
      </c>
      <c r="B52" s="59" t="s">
        <v>355</v>
      </c>
      <c r="C52" s="60" t="s">
        <v>356</v>
      </c>
      <c r="D52" s="60" t="s">
        <v>55</v>
      </c>
      <c r="E52" s="61" t="s">
        <v>333</v>
      </c>
      <c r="F52" s="61" t="s">
        <v>333</v>
      </c>
      <c r="G52" s="60" t="s">
        <v>290</v>
      </c>
      <c r="H52" s="61" t="s">
        <v>357</v>
      </c>
      <c r="I52" s="60">
        <v>1200</v>
      </c>
      <c r="J52" s="60">
        <f t="shared" si="2"/>
        <v>1200</v>
      </c>
      <c r="K52" s="60">
        <v>1200</v>
      </c>
      <c r="L52" s="63"/>
      <c r="M52" s="63"/>
      <c r="N52" s="63"/>
      <c r="O52" s="62"/>
      <c r="P52" s="63"/>
      <c r="Q52" s="63"/>
      <c r="R52" s="60"/>
      <c r="S52" s="63">
        <f t="shared" si="1"/>
        <v>0</v>
      </c>
      <c r="T52" s="60" t="s">
        <v>173</v>
      </c>
      <c r="U52" s="69">
        <v>10</v>
      </c>
      <c r="V52" s="69" t="s">
        <v>41</v>
      </c>
      <c r="W52" s="69" t="s">
        <v>125</v>
      </c>
      <c r="X52" s="69" t="s">
        <v>42</v>
      </c>
      <c r="Y52" s="69" t="s">
        <v>41</v>
      </c>
      <c r="Z52" s="64" t="s">
        <v>358</v>
      </c>
      <c r="AA52" s="69" t="s">
        <v>293</v>
      </c>
      <c r="AB52" s="42" t="s">
        <v>329</v>
      </c>
      <c r="AC52" s="81" t="s">
        <v>202</v>
      </c>
      <c r="AD52" s="82" t="s">
        <v>46</v>
      </c>
    </row>
    <row r="53" s="42" customFormat="1" ht="81" spans="1:30">
      <c r="A53" s="58" t="s">
        <v>359</v>
      </c>
      <c r="B53" s="59" t="s">
        <v>360</v>
      </c>
      <c r="C53" s="60" t="s">
        <v>361</v>
      </c>
      <c r="D53" s="60" t="s">
        <v>55</v>
      </c>
      <c r="E53" s="61" t="s">
        <v>347</v>
      </c>
      <c r="F53" s="61" t="s">
        <v>348</v>
      </c>
      <c r="G53" s="60" t="s">
        <v>362</v>
      </c>
      <c r="H53" s="61" t="s">
        <v>363</v>
      </c>
      <c r="I53" s="60">
        <v>400</v>
      </c>
      <c r="J53" s="60">
        <f t="shared" si="2"/>
        <v>400</v>
      </c>
      <c r="K53" s="60">
        <v>400</v>
      </c>
      <c r="L53" s="63"/>
      <c r="M53" s="63"/>
      <c r="N53" s="63"/>
      <c r="O53" s="63"/>
      <c r="P53" s="63"/>
      <c r="Q53" s="63"/>
      <c r="R53" s="60"/>
      <c r="S53" s="63">
        <f t="shared" si="1"/>
        <v>0</v>
      </c>
      <c r="T53" s="60" t="s">
        <v>173</v>
      </c>
      <c r="U53" s="60">
        <v>15</v>
      </c>
      <c r="V53" s="60" t="s">
        <v>41</v>
      </c>
      <c r="W53" s="60" t="s">
        <v>125</v>
      </c>
      <c r="X53" s="60" t="s">
        <v>42</v>
      </c>
      <c r="Y53" s="60" t="s">
        <v>41</v>
      </c>
      <c r="Z53" s="64" t="s">
        <v>364</v>
      </c>
      <c r="AA53" s="69" t="s">
        <v>195</v>
      </c>
      <c r="AB53" s="42" t="s">
        <v>329</v>
      </c>
      <c r="AC53" s="71"/>
      <c r="AD53" s="72"/>
    </row>
    <row r="54" s="42" customFormat="1" ht="85.5" spans="1:30">
      <c r="A54" s="58" t="s">
        <v>365</v>
      </c>
      <c r="B54" s="59" t="s">
        <v>366</v>
      </c>
      <c r="C54" s="60" t="s">
        <v>367</v>
      </c>
      <c r="D54" s="60" t="s">
        <v>55</v>
      </c>
      <c r="E54" s="61" t="s">
        <v>333</v>
      </c>
      <c r="F54" s="61" t="s">
        <v>333</v>
      </c>
      <c r="G54" s="60" t="s">
        <v>368</v>
      </c>
      <c r="H54" s="61" t="s">
        <v>369</v>
      </c>
      <c r="I54" s="60">
        <v>400</v>
      </c>
      <c r="J54" s="60">
        <f t="shared" si="2"/>
        <v>400</v>
      </c>
      <c r="K54" s="60">
        <v>400</v>
      </c>
      <c r="L54" s="63"/>
      <c r="M54" s="63"/>
      <c r="N54" s="63"/>
      <c r="O54" s="63"/>
      <c r="P54" s="63"/>
      <c r="Q54" s="63"/>
      <c r="R54" s="60"/>
      <c r="S54" s="63">
        <f t="shared" si="1"/>
        <v>0</v>
      </c>
      <c r="T54" s="60" t="s">
        <v>173</v>
      </c>
      <c r="U54" s="69">
        <v>10</v>
      </c>
      <c r="V54" s="69" t="s">
        <v>41</v>
      </c>
      <c r="W54" s="69" t="s">
        <v>125</v>
      </c>
      <c r="X54" s="69" t="s">
        <v>42</v>
      </c>
      <c r="Y54" s="69" t="s">
        <v>41</v>
      </c>
      <c r="Z54" s="64" t="s">
        <v>370</v>
      </c>
      <c r="AA54" s="69" t="s">
        <v>249</v>
      </c>
      <c r="AB54" s="42" t="s">
        <v>329</v>
      </c>
      <c r="AC54" s="67"/>
      <c r="AD54" s="68" t="s">
        <v>46</v>
      </c>
    </row>
    <row r="55" s="42" customFormat="1" ht="85.5" spans="1:30">
      <c r="A55" s="58" t="s">
        <v>371</v>
      </c>
      <c r="B55" s="59" t="s">
        <v>372</v>
      </c>
      <c r="C55" s="60" t="s">
        <v>373</v>
      </c>
      <c r="D55" s="60" t="s">
        <v>55</v>
      </c>
      <c r="E55" s="61" t="s">
        <v>333</v>
      </c>
      <c r="F55" s="61" t="s">
        <v>333</v>
      </c>
      <c r="G55" s="60" t="s">
        <v>374</v>
      </c>
      <c r="H55" s="61" t="s">
        <v>375</v>
      </c>
      <c r="I55" s="60">
        <v>350</v>
      </c>
      <c r="J55" s="60">
        <f t="shared" si="2"/>
        <v>350</v>
      </c>
      <c r="K55" s="60">
        <v>350</v>
      </c>
      <c r="L55" s="63"/>
      <c r="M55" s="63"/>
      <c r="N55" s="63"/>
      <c r="O55" s="63"/>
      <c r="P55" s="63"/>
      <c r="Q55" s="63"/>
      <c r="R55" s="60"/>
      <c r="S55" s="63">
        <f t="shared" si="1"/>
        <v>0</v>
      </c>
      <c r="T55" s="60" t="s">
        <v>173</v>
      </c>
      <c r="U55" s="69">
        <v>10</v>
      </c>
      <c r="V55" s="69" t="s">
        <v>41</v>
      </c>
      <c r="W55" s="69" t="s">
        <v>125</v>
      </c>
      <c r="X55" s="69" t="s">
        <v>42</v>
      </c>
      <c r="Y55" s="69" t="s">
        <v>41</v>
      </c>
      <c r="Z55" s="64" t="s">
        <v>376</v>
      </c>
      <c r="AA55" s="69" t="s">
        <v>377</v>
      </c>
      <c r="AB55" s="42" t="s">
        <v>329</v>
      </c>
      <c r="AC55" s="67"/>
      <c r="AD55" s="68"/>
    </row>
    <row r="56" s="42" customFormat="1" ht="67.5" spans="1:30">
      <c r="A56" s="58" t="s">
        <v>378</v>
      </c>
      <c r="B56" s="59" t="s">
        <v>379</v>
      </c>
      <c r="C56" s="60" t="s">
        <v>380</v>
      </c>
      <c r="D56" s="60" t="s">
        <v>55</v>
      </c>
      <c r="E56" s="61" t="s">
        <v>347</v>
      </c>
      <c r="F56" s="61" t="s">
        <v>348</v>
      </c>
      <c r="G56" s="60" t="s">
        <v>381</v>
      </c>
      <c r="H56" s="61" t="s">
        <v>382</v>
      </c>
      <c r="I56" s="60">
        <v>500</v>
      </c>
      <c r="J56" s="60">
        <f t="shared" si="2"/>
        <v>500</v>
      </c>
      <c r="K56" s="60">
        <v>500</v>
      </c>
      <c r="L56" s="63"/>
      <c r="M56" s="63"/>
      <c r="N56" s="63"/>
      <c r="O56" s="63"/>
      <c r="P56" s="63"/>
      <c r="Q56" s="63"/>
      <c r="R56" s="60"/>
      <c r="S56" s="63">
        <f t="shared" si="1"/>
        <v>0</v>
      </c>
      <c r="T56" s="60" t="s">
        <v>173</v>
      </c>
      <c r="U56" s="60">
        <v>20</v>
      </c>
      <c r="V56" s="60" t="s">
        <v>41</v>
      </c>
      <c r="W56" s="60" t="s">
        <v>125</v>
      </c>
      <c r="X56" s="60" t="s">
        <v>42</v>
      </c>
      <c r="Y56" s="60" t="s">
        <v>41</v>
      </c>
      <c r="Z56" s="64" t="s">
        <v>383</v>
      </c>
      <c r="AA56" s="69" t="s">
        <v>308</v>
      </c>
      <c r="AB56" s="42" t="s">
        <v>329</v>
      </c>
      <c r="AC56" s="67"/>
      <c r="AD56" s="68"/>
    </row>
    <row r="57" s="42" customFormat="1" ht="81" spans="1:30">
      <c r="A57" s="58" t="s">
        <v>384</v>
      </c>
      <c r="B57" s="59" t="s">
        <v>385</v>
      </c>
      <c r="C57" s="60" t="s">
        <v>386</v>
      </c>
      <c r="D57" s="60" t="s">
        <v>55</v>
      </c>
      <c r="E57" s="61" t="s">
        <v>387</v>
      </c>
      <c r="F57" s="61" t="s">
        <v>388</v>
      </c>
      <c r="G57" s="60" t="s">
        <v>389</v>
      </c>
      <c r="H57" s="61" t="s">
        <v>390</v>
      </c>
      <c r="I57" s="60">
        <v>600</v>
      </c>
      <c r="J57" s="60">
        <f t="shared" si="2"/>
        <v>600</v>
      </c>
      <c r="K57" s="60">
        <v>600</v>
      </c>
      <c r="L57" s="63"/>
      <c r="M57" s="63"/>
      <c r="N57" s="63"/>
      <c r="O57" s="63"/>
      <c r="P57" s="63"/>
      <c r="Q57" s="63"/>
      <c r="R57" s="60"/>
      <c r="S57" s="63">
        <f t="shared" si="1"/>
        <v>0</v>
      </c>
      <c r="T57" s="60" t="s">
        <v>173</v>
      </c>
      <c r="U57" s="69"/>
      <c r="V57" s="69" t="s">
        <v>41</v>
      </c>
      <c r="W57" s="69" t="s">
        <v>125</v>
      </c>
      <c r="X57" s="69" t="s">
        <v>42</v>
      </c>
      <c r="Y57" s="69" t="s">
        <v>41</v>
      </c>
      <c r="Z57" s="64" t="s">
        <v>391</v>
      </c>
      <c r="AA57" s="69" t="s">
        <v>392</v>
      </c>
      <c r="AB57" s="42" t="s">
        <v>329</v>
      </c>
      <c r="AC57" s="67"/>
      <c r="AD57" s="68"/>
    </row>
    <row r="58" s="42" customFormat="1" ht="85.5" spans="1:30">
      <c r="A58" s="58" t="s">
        <v>393</v>
      </c>
      <c r="B58" s="59" t="s">
        <v>394</v>
      </c>
      <c r="C58" s="60" t="s">
        <v>395</v>
      </c>
      <c r="D58" s="60" t="s">
        <v>55</v>
      </c>
      <c r="E58" s="61" t="s">
        <v>333</v>
      </c>
      <c r="F58" s="61" t="s">
        <v>333</v>
      </c>
      <c r="G58" s="60" t="s">
        <v>396</v>
      </c>
      <c r="H58" s="61" t="s">
        <v>397</v>
      </c>
      <c r="I58" s="60">
        <v>600</v>
      </c>
      <c r="J58" s="60">
        <f t="shared" si="2"/>
        <v>600</v>
      </c>
      <c r="K58" s="60">
        <v>600</v>
      </c>
      <c r="L58" s="63"/>
      <c r="M58" s="63"/>
      <c r="N58" s="63"/>
      <c r="O58" s="63"/>
      <c r="P58" s="63"/>
      <c r="Q58" s="63"/>
      <c r="R58" s="60"/>
      <c r="S58" s="63">
        <f t="shared" si="1"/>
        <v>0</v>
      </c>
      <c r="T58" s="60" t="s">
        <v>173</v>
      </c>
      <c r="U58" s="69">
        <v>35</v>
      </c>
      <c r="V58" s="69" t="s">
        <v>41</v>
      </c>
      <c r="W58" s="69" t="s">
        <v>125</v>
      </c>
      <c r="X58" s="69" t="s">
        <v>42</v>
      </c>
      <c r="Y58" s="69" t="s">
        <v>41</v>
      </c>
      <c r="Z58" s="64" t="s">
        <v>398</v>
      </c>
      <c r="AA58" s="69" t="s">
        <v>392</v>
      </c>
      <c r="AB58" s="42" t="s">
        <v>329</v>
      </c>
      <c r="AC58" s="67"/>
      <c r="AD58" s="68"/>
    </row>
    <row r="59" s="42" customFormat="1" ht="85.5" spans="1:30">
      <c r="A59" s="58" t="s">
        <v>399</v>
      </c>
      <c r="B59" s="59" t="s">
        <v>400</v>
      </c>
      <c r="C59" s="60" t="s">
        <v>401</v>
      </c>
      <c r="D59" s="60" t="s">
        <v>55</v>
      </c>
      <c r="E59" s="61" t="s">
        <v>333</v>
      </c>
      <c r="F59" s="61" t="s">
        <v>333</v>
      </c>
      <c r="G59" s="60" t="s">
        <v>402</v>
      </c>
      <c r="H59" s="61" t="s">
        <v>403</v>
      </c>
      <c r="I59" s="60">
        <v>200</v>
      </c>
      <c r="J59" s="60">
        <f t="shared" ref="J59:J71" si="3">SUM(K59:Q59)</f>
        <v>200</v>
      </c>
      <c r="K59" s="60">
        <v>200</v>
      </c>
      <c r="L59" s="63"/>
      <c r="M59" s="63"/>
      <c r="N59" s="63"/>
      <c r="O59" s="63"/>
      <c r="P59" s="63"/>
      <c r="Q59" s="63"/>
      <c r="R59" s="60"/>
      <c r="S59" s="63">
        <f t="shared" ref="S59:S71" si="4">I59-J59</f>
        <v>0</v>
      </c>
      <c r="T59" s="60" t="s">
        <v>173</v>
      </c>
      <c r="U59" s="69">
        <v>7</v>
      </c>
      <c r="V59" s="69" t="s">
        <v>41</v>
      </c>
      <c r="W59" s="69" t="s">
        <v>125</v>
      </c>
      <c r="X59" s="69" t="s">
        <v>42</v>
      </c>
      <c r="Y59" s="69" t="s">
        <v>41</v>
      </c>
      <c r="Z59" s="64" t="s">
        <v>404</v>
      </c>
      <c r="AA59" s="69" t="s">
        <v>286</v>
      </c>
      <c r="AB59" s="42" t="s">
        <v>405</v>
      </c>
      <c r="AC59" s="67">
        <v>1</v>
      </c>
      <c r="AD59" s="68"/>
    </row>
    <row r="60" s="42" customFormat="1" ht="94.5" spans="1:30">
      <c r="A60" s="58" t="s">
        <v>406</v>
      </c>
      <c r="B60" s="59" t="s">
        <v>407</v>
      </c>
      <c r="C60" s="60" t="s">
        <v>408</v>
      </c>
      <c r="D60" s="60" t="s">
        <v>55</v>
      </c>
      <c r="E60" s="61" t="s">
        <v>347</v>
      </c>
      <c r="F60" s="61" t="s">
        <v>409</v>
      </c>
      <c r="G60" s="60" t="s">
        <v>410</v>
      </c>
      <c r="H60" s="61" t="s">
        <v>411</v>
      </c>
      <c r="I60" s="60">
        <v>200</v>
      </c>
      <c r="J60" s="60">
        <f t="shared" si="3"/>
        <v>200</v>
      </c>
      <c r="K60" s="60">
        <v>200</v>
      </c>
      <c r="L60" s="63"/>
      <c r="M60" s="63"/>
      <c r="N60" s="63"/>
      <c r="O60" s="63"/>
      <c r="P60" s="63"/>
      <c r="Q60" s="63"/>
      <c r="R60" s="60"/>
      <c r="S60" s="63">
        <f t="shared" si="4"/>
        <v>0</v>
      </c>
      <c r="T60" s="60" t="s">
        <v>173</v>
      </c>
      <c r="U60" s="69">
        <v>25</v>
      </c>
      <c r="V60" s="69" t="s">
        <v>41</v>
      </c>
      <c r="W60" s="69" t="s">
        <v>125</v>
      </c>
      <c r="X60" s="69" t="s">
        <v>42</v>
      </c>
      <c r="Y60" s="69" t="s">
        <v>41</v>
      </c>
      <c r="Z60" s="64" t="s">
        <v>412</v>
      </c>
      <c r="AA60" s="69" t="s">
        <v>377</v>
      </c>
      <c r="AB60" s="42" t="s">
        <v>405</v>
      </c>
      <c r="AC60" s="67">
        <v>1</v>
      </c>
      <c r="AD60" s="68"/>
    </row>
    <row r="61" s="42" customFormat="1" ht="57" spans="1:30">
      <c r="A61" s="58" t="s">
        <v>413</v>
      </c>
      <c r="B61" s="59" t="s">
        <v>414</v>
      </c>
      <c r="C61" s="60" t="s">
        <v>415</v>
      </c>
      <c r="D61" s="60" t="s">
        <v>55</v>
      </c>
      <c r="E61" s="61" t="s">
        <v>56</v>
      </c>
      <c r="F61" s="61" t="s">
        <v>325</v>
      </c>
      <c r="G61" s="60" t="s">
        <v>416</v>
      </c>
      <c r="H61" s="61" t="s">
        <v>417</v>
      </c>
      <c r="I61" s="60">
        <v>400</v>
      </c>
      <c r="J61" s="60">
        <f t="shared" si="3"/>
        <v>400</v>
      </c>
      <c r="K61" s="60">
        <v>400</v>
      </c>
      <c r="L61" s="63"/>
      <c r="M61" s="63"/>
      <c r="N61" s="63"/>
      <c r="O61" s="63"/>
      <c r="P61" s="63"/>
      <c r="Q61" s="63"/>
      <c r="R61" s="60"/>
      <c r="S61" s="63">
        <f t="shared" si="4"/>
        <v>0</v>
      </c>
      <c r="T61" s="60" t="s">
        <v>173</v>
      </c>
      <c r="U61" s="69">
        <v>15</v>
      </c>
      <c r="V61" s="69" t="s">
        <v>41</v>
      </c>
      <c r="W61" s="69" t="s">
        <v>125</v>
      </c>
      <c r="X61" s="69" t="s">
        <v>42</v>
      </c>
      <c r="Y61" s="69" t="s">
        <v>41</v>
      </c>
      <c r="Z61" s="64" t="s">
        <v>418</v>
      </c>
      <c r="AA61" s="69" t="s">
        <v>308</v>
      </c>
      <c r="AB61" s="42" t="s">
        <v>405</v>
      </c>
      <c r="AC61" s="67">
        <v>1</v>
      </c>
      <c r="AD61" s="68"/>
    </row>
    <row r="62" s="42" customFormat="1" ht="57" spans="1:30">
      <c r="A62" s="58" t="s">
        <v>419</v>
      </c>
      <c r="B62" s="59" t="s">
        <v>420</v>
      </c>
      <c r="C62" s="60" t="s">
        <v>421</v>
      </c>
      <c r="D62" s="60" t="s">
        <v>55</v>
      </c>
      <c r="E62" s="61" t="s">
        <v>347</v>
      </c>
      <c r="F62" s="61" t="s">
        <v>348</v>
      </c>
      <c r="G62" s="60" t="s">
        <v>422</v>
      </c>
      <c r="H62" s="61" t="s">
        <v>423</v>
      </c>
      <c r="I62" s="60">
        <v>2000</v>
      </c>
      <c r="J62" s="60">
        <f t="shared" si="3"/>
        <v>2000</v>
      </c>
      <c r="K62" s="60">
        <v>2000</v>
      </c>
      <c r="L62" s="63"/>
      <c r="M62" s="63"/>
      <c r="N62" s="63"/>
      <c r="O62" s="63"/>
      <c r="P62" s="63"/>
      <c r="Q62" s="63"/>
      <c r="R62" s="60"/>
      <c r="S62" s="63">
        <f t="shared" si="4"/>
        <v>0</v>
      </c>
      <c r="T62" s="60" t="s">
        <v>173</v>
      </c>
      <c r="U62" s="60">
        <v>30</v>
      </c>
      <c r="V62" s="60" t="s">
        <v>41</v>
      </c>
      <c r="W62" s="60" t="s">
        <v>125</v>
      </c>
      <c r="X62" s="60" t="s">
        <v>42</v>
      </c>
      <c r="Y62" s="60" t="s">
        <v>41</v>
      </c>
      <c r="Z62" s="64" t="s">
        <v>424</v>
      </c>
      <c r="AA62" s="69" t="s">
        <v>425</v>
      </c>
      <c r="AB62" s="42" t="s">
        <v>405</v>
      </c>
      <c r="AC62" s="71"/>
      <c r="AD62" s="72"/>
    </row>
    <row r="63" s="42" customFormat="1" ht="135" spans="1:30">
      <c r="A63" s="58" t="s">
        <v>426</v>
      </c>
      <c r="B63" s="59" t="s">
        <v>427</v>
      </c>
      <c r="C63" s="60" t="s">
        <v>428</v>
      </c>
      <c r="D63" s="60" t="s">
        <v>55</v>
      </c>
      <c r="E63" s="61" t="s">
        <v>347</v>
      </c>
      <c r="F63" s="61" t="s">
        <v>409</v>
      </c>
      <c r="G63" s="60" t="s">
        <v>429</v>
      </c>
      <c r="H63" s="61" t="s">
        <v>430</v>
      </c>
      <c r="I63" s="60">
        <v>100</v>
      </c>
      <c r="J63" s="60">
        <f t="shared" si="3"/>
        <v>100</v>
      </c>
      <c r="K63" s="60">
        <v>100</v>
      </c>
      <c r="L63" s="63"/>
      <c r="M63" s="63"/>
      <c r="N63" s="63"/>
      <c r="O63" s="63"/>
      <c r="P63" s="63"/>
      <c r="Q63" s="63"/>
      <c r="R63" s="60"/>
      <c r="S63" s="63">
        <f t="shared" si="4"/>
        <v>0</v>
      </c>
      <c r="T63" s="60" t="s">
        <v>173</v>
      </c>
      <c r="U63" s="60">
        <v>10</v>
      </c>
      <c r="V63" s="60" t="s">
        <v>41</v>
      </c>
      <c r="W63" s="60" t="s">
        <v>125</v>
      </c>
      <c r="X63" s="60" t="s">
        <v>42</v>
      </c>
      <c r="Y63" s="60" t="s">
        <v>41</v>
      </c>
      <c r="Z63" s="64" t="s">
        <v>431</v>
      </c>
      <c r="AA63" s="69" t="s">
        <v>195</v>
      </c>
      <c r="AB63" s="42" t="s">
        <v>405</v>
      </c>
      <c r="AC63" s="71"/>
      <c r="AD63" s="72" t="s">
        <v>46</v>
      </c>
    </row>
    <row r="64" s="42" customFormat="1" ht="85.5" spans="1:30">
      <c r="A64" s="58" t="s">
        <v>432</v>
      </c>
      <c r="B64" s="59" t="s">
        <v>433</v>
      </c>
      <c r="C64" s="60" t="s">
        <v>434</v>
      </c>
      <c r="D64" s="60" t="s">
        <v>55</v>
      </c>
      <c r="E64" s="61" t="s">
        <v>333</v>
      </c>
      <c r="F64" s="61" t="s">
        <v>333</v>
      </c>
      <c r="G64" s="60" t="s">
        <v>435</v>
      </c>
      <c r="H64" s="61" t="s">
        <v>436</v>
      </c>
      <c r="I64" s="60">
        <v>1600</v>
      </c>
      <c r="J64" s="60">
        <f t="shared" si="3"/>
        <v>1600</v>
      </c>
      <c r="K64" s="60"/>
      <c r="L64" s="63">
        <v>1600</v>
      </c>
      <c r="M64" s="63"/>
      <c r="N64" s="63"/>
      <c r="O64" s="63"/>
      <c r="P64" s="63"/>
      <c r="Q64" s="63"/>
      <c r="R64" s="60"/>
      <c r="S64" s="63">
        <f t="shared" si="4"/>
        <v>0</v>
      </c>
      <c r="T64" s="60" t="s">
        <v>173</v>
      </c>
      <c r="U64" s="69">
        <v>30</v>
      </c>
      <c r="V64" s="69" t="s">
        <v>41</v>
      </c>
      <c r="W64" s="69" t="s">
        <v>125</v>
      </c>
      <c r="X64" s="69" t="s">
        <v>42</v>
      </c>
      <c r="Y64" s="69" t="s">
        <v>41</v>
      </c>
      <c r="Z64" s="64" t="s">
        <v>437</v>
      </c>
      <c r="AA64" s="69" t="s">
        <v>425</v>
      </c>
      <c r="AB64" s="42" t="s">
        <v>405</v>
      </c>
      <c r="AC64" s="71">
        <v>1</v>
      </c>
      <c r="AD64" s="72"/>
    </row>
    <row r="65" s="42" customFormat="1" ht="85.5" spans="1:30">
      <c r="A65" s="58" t="s">
        <v>438</v>
      </c>
      <c r="B65" s="59" t="s">
        <v>439</v>
      </c>
      <c r="C65" s="70" t="s">
        <v>440</v>
      </c>
      <c r="D65" s="60" t="s">
        <v>55</v>
      </c>
      <c r="E65" s="61" t="s">
        <v>333</v>
      </c>
      <c r="F65" s="61" t="s">
        <v>333</v>
      </c>
      <c r="G65" s="60" t="s">
        <v>441</v>
      </c>
      <c r="H65" s="61" t="s">
        <v>442</v>
      </c>
      <c r="I65" s="60">
        <v>100</v>
      </c>
      <c r="J65" s="60">
        <f t="shared" si="3"/>
        <v>100</v>
      </c>
      <c r="K65" s="60"/>
      <c r="L65" s="63">
        <v>100</v>
      </c>
      <c r="M65" s="63"/>
      <c r="N65" s="63"/>
      <c r="O65" s="63"/>
      <c r="P65" s="63"/>
      <c r="Q65" s="63"/>
      <c r="R65" s="60"/>
      <c r="S65" s="63">
        <f t="shared" si="4"/>
        <v>0</v>
      </c>
      <c r="T65" s="60" t="s">
        <v>443</v>
      </c>
      <c r="U65" s="69">
        <v>30</v>
      </c>
      <c r="V65" s="69" t="s">
        <v>41</v>
      </c>
      <c r="W65" s="69"/>
      <c r="X65" s="69" t="s">
        <v>42</v>
      </c>
      <c r="Y65" s="69" t="s">
        <v>41</v>
      </c>
      <c r="Z65" s="64" t="s">
        <v>444</v>
      </c>
      <c r="AA65" s="69" t="s">
        <v>195</v>
      </c>
      <c r="AB65" s="42" t="s">
        <v>405</v>
      </c>
      <c r="AC65" s="71">
        <v>1</v>
      </c>
      <c r="AD65" s="72"/>
    </row>
    <row r="66" s="42" customFormat="1" ht="85.5" spans="1:30">
      <c r="A66" s="58" t="s">
        <v>445</v>
      </c>
      <c r="B66" s="59" t="s">
        <v>446</v>
      </c>
      <c r="C66" s="60" t="s">
        <v>447</v>
      </c>
      <c r="D66" s="60" t="s">
        <v>55</v>
      </c>
      <c r="E66" s="61" t="s">
        <v>333</v>
      </c>
      <c r="F66" s="61" t="s">
        <v>333</v>
      </c>
      <c r="G66" s="60" t="s">
        <v>448</v>
      </c>
      <c r="H66" s="61" t="s">
        <v>449</v>
      </c>
      <c r="I66" s="60">
        <v>300</v>
      </c>
      <c r="J66" s="60">
        <f t="shared" si="3"/>
        <v>300</v>
      </c>
      <c r="K66" s="60"/>
      <c r="L66" s="63">
        <v>300</v>
      </c>
      <c r="M66" s="63"/>
      <c r="N66" s="63"/>
      <c r="O66" s="63"/>
      <c r="P66" s="63"/>
      <c r="Q66" s="63"/>
      <c r="R66" s="60"/>
      <c r="S66" s="63">
        <f t="shared" si="4"/>
        <v>0</v>
      </c>
      <c r="T66" s="60" t="s">
        <v>173</v>
      </c>
      <c r="U66" s="69">
        <v>10</v>
      </c>
      <c r="V66" s="69" t="s">
        <v>41</v>
      </c>
      <c r="W66" s="69" t="s">
        <v>125</v>
      </c>
      <c r="X66" s="69" t="s">
        <v>42</v>
      </c>
      <c r="Y66" s="69" t="s">
        <v>41</v>
      </c>
      <c r="Z66" s="64" t="s">
        <v>450</v>
      </c>
      <c r="AA66" s="69" t="s">
        <v>286</v>
      </c>
      <c r="AB66" s="42" t="s">
        <v>405</v>
      </c>
      <c r="AC66" s="71"/>
      <c r="AD66" s="72"/>
    </row>
    <row r="67" s="42" customFormat="1" ht="85.5" spans="1:30">
      <c r="A67" s="58" t="s">
        <v>451</v>
      </c>
      <c r="B67" s="59" t="s">
        <v>452</v>
      </c>
      <c r="C67" s="60" t="s">
        <v>453</v>
      </c>
      <c r="D67" s="60" t="s">
        <v>55</v>
      </c>
      <c r="E67" s="61" t="s">
        <v>333</v>
      </c>
      <c r="F67" s="61" t="s">
        <v>333</v>
      </c>
      <c r="G67" s="60" t="s">
        <v>454</v>
      </c>
      <c r="H67" s="61" t="s">
        <v>455</v>
      </c>
      <c r="I67" s="60">
        <v>200</v>
      </c>
      <c r="J67" s="60">
        <f t="shared" si="3"/>
        <v>200</v>
      </c>
      <c r="K67" s="60"/>
      <c r="L67" s="63">
        <v>200</v>
      </c>
      <c r="M67" s="63"/>
      <c r="N67" s="63"/>
      <c r="O67" s="63"/>
      <c r="P67" s="63"/>
      <c r="Q67" s="63"/>
      <c r="R67" s="60"/>
      <c r="S67" s="63">
        <f t="shared" si="4"/>
        <v>0</v>
      </c>
      <c r="T67" s="60" t="s">
        <v>173</v>
      </c>
      <c r="U67" s="69">
        <v>7</v>
      </c>
      <c r="V67" s="69" t="s">
        <v>41</v>
      </c>
      <c r="W67" s="69" t="s">
        <v>125</v>
      </c>
      <c r="X67" s="69" t="s">
        <v>42</v>
      </c>
      <c r="Y67" s="69" t="s">
        <v>41</v>
      </c>
      <c r="Z67" s="64" t="s">
        <v>456</v>
      </c>
      <c r="AA67" s="69" t="s">
        <v>286</v>
      </c>
      <c r="AB67" s="42" t="s">
        <v>405</v>
      </c>
      <c r="AC67" s="71">
        <v>1</v>
      </c>
      <c r="AD67" s="72"/>
    </row>
    <row r="68" s="42" customFormat="1" ht="108" spans="1:30">
      <c r="A68" s="58" t="s">
        <v>457</v>
      </c>
      <c r="B68" s="59" t="s">
        <v>458</v>
      </c>
      <c r="C68" s="60" t="s">
        <v>459</v>
      </c>
      <c r="D68" s="60" t="s">
        <v>55</v>
      </c>
      <c r="E68" s="61" t="s">
        <v>333</v>
      </c>
      <c r="F68" s="61" t="s">
        <v>333</v>
      </c>
      <c r="G68" s="60" t="s">
        <v>460</v>
      </c>
      <c r="H68" s="61" t="s">
        <v>461</v>
      </c>
      <c r="I68" s="60">
        <v>300</v>
      </c>
      <c r="J68" s="60">
        <f t="shared" si="3"/>
        <v>300</v>
      </c>
      <c r="K68" s="60">
        <v>300</v>
      </c>
      <c r="L68" s="63"/>
      <c r="M68" s="63"/>
      <c r="N68" s="63"/>
      <c r="O68" s="63"/>
      <c r="P68" s="63"/>
      <c r="Q68" s="63"/>
      <c r="R68" s="60"/>
      <c r="S68" s="63">
        <f t="shared" si="4"/>
        <v>0</v>
      </c>
      <c r="T68" s="60" t="s">
        <v>173</v>
      </c>
      <c r="U68" s="69">
        <v>15</v>
      </c>
      <c r="V68" s="69" t="s">
        <v>41</v>
      </c>
      <c r="W68" s="69" t="s">
        <v>125</v>
      </c>
      <c r="X68" s="69" t="s">
        <v>42</v>
      </c>
      <c r="Y68" s="69" t="s">
        <v>41</v>
      </c>
      <c r="Z68" s="64" t="s">
        <v>462</v>
      </c>
      <c r="AA68" s="69" t="s">
        <v>308</v>
      </c>
      <c r="AB68" s="42" t="s">
        <v>463</v>
      </c>
      <c r="AC68" s="67"/>
      <c r="AD68" s="68"/>
    </row>
    <row r="69" s="42" customFormat="1" ht="56.25" spans="1:30">
      <c r="A69" s="58" t="s">
        <v>464</v>
      </c>
      <c r="B69" s="59" t="s">
        <v>465</v>
      </c>
      <c r="C69" s="60" t="s">
        <v>466</v>
      </c>
      <c r="D69" s="60" t="s">
        <v>55</v>
      </c>
      <c r="E69" s="61" t="s">
        <v>56</v>
      </c>
      <c r="F69" s="61" t="s">
        <v>325</v>
      </c>
      <c r="G69" s="60" t="s">
        <v>467</v>
      </c>
      <c r="H69" s="61" t="s">
        <v>468</v>
      </c>
      <c r="I69" s="60">
        <v>900</v>
      </c>
      <c r="J69" s="60">
        <f t="shared" si="3"/>
        <v>900</v>
      </c>
      <c r="K69" s="60">
        <v>900</v>
      </c>
      <c r="L69" s="63"/>
      <c r="M69" s="62"/>
      <c r="N69" s="63"/>
      <c r="O69" s="63"/>
      <c r="P69" s="63"/>
      <c r="Q69" s="63"/>
      <c r="R69" s="60"/>
      <c r="S69" s="63">
        <f t="shared" si="4"/>
        <v>0</v>
      </c>
      <c r="T69" s="60" t="s">
        <v>173</v>
      </c>
      <c r="U69" s="69">
        <v>100</v>
      </c>
      <c r="V69" s="69" t="s">
        <v>41</v>
      </c>
      <c r="W69" s="69" t="s">
        <v>125</v>
      </c>
      <c r="X69" s="69" t="s">
        <v>42</v>
      </c>
      <c r="Y69" s="69" t="s">
        <v>41</v>
      </c>
      <c r="Z69" s="64" t="s">
        <v>469</v>
      </c>
      <c r="AA69" s="69" t="s">
        <v>286</v>
      </c>
      <c r="AB69" s="42" t="s">
        <v>463</v>
      </c>
      <c r="AC69" s="67"/>
      <c r="AD69" s="68" t="s">
        <v>46</v>
      </c>
    </row>
    <row r="70" s="42" customFormat="1" ht="42.75" spans="1:30">
      <c r="A70" s="58" t="s">
        <v>470</v>
      </c>
      <c r="B70" s="59" t="s">
        <v>471</v>
      </c>
      <c r="C70" s="60" t="s">
        <v>472</v>
      </c>
      <c r="D70" s="60" t="s">
        <v>55</v>
      </c>
      <c r="E70" s="61" t="s">
        <v>347</v>
      </c>
      <c r="F70" s="61" t="s">
        <v>409</v>
      </c>
      <c r="G70" s="60" t="s">
        <v>473</v>
      </c>
      <c r="H70" s="61" t="s">
        <v>474</v>
      </c>
      <c r="I70" s="60">
        <v>5020</v>
      </c>
      <c r="J70" s="60">
        <f t="shared" si="3"/>
        <v>5020</v>
      </c>
      <c r="K70" s="60">
        <v>5020</v>
      </c>
      <c r="L70" s="63"/>
      <c r="M70" s="62"/>
      <c r="N70" s="63"/>
      <c r="O70" s="63"/>
      <c r="P70" s="63"/>
      <c r="Q70" s="63"/>
      <c r="R70" s="60"/>
      <c r="S70" s="63">
        <f t="shared" si="4"/>
        <v>0</v>
      </c>
      <c r="T70" s="60" t="s">
        <v>165</v>
      </c>
      <c r="U70" s="60">
        <v>200</v>
      </c>
      <c r="V70" s="60" t="s">
        <v>41</v>
      </c>
      <c r="W70" s="60" t="s">
        <v>125</v>
      </c>
      <c r="X70" s="60" t="s">
        <v>42</v>
      </c>
      <c r="Y70" s="60" t="s">
        <v>41</v>
      </c>
      <c r="Z70" s="64" t="s">
        <v>475</v>
      </c>
      <c r="AA70" s="69" t="s">
        <v>476</v>
      </c>
      <c r="AB70" s="42" t="s">
        <v>463</v>
      </c>
      <c r="AC70" s="83"/>
      <c r="AD70" s="84"/>
    </row>
    <row r="71" s="42" customFormat="1" ht="67.5" spans="1:30">
      <c r="A71" s="58" t="s">
        <v>477</v>
      </c>
      <c r="B71" s="59" t="s">
        <v>478</v>
      </c>
      <c r="C71" s="60" t="s">
        <v>479</v>
      </c>
      <c r="D71" s="60" t="s">
        <v>55</v>
      </c>
      <c r="E71" s="61" t="s">
        <v>347</v>
      </c>
      <c r="F71" s="61" t="s">
        <v>409</v>
      </c>
      <c r="G71" s="60" t="s">
        <v>480</v>
      </c>
      <c r="H71" s="61" t="s">
        <v>481</v>
      </c>
      <c r="I71" s="60">
        <v>500</v>
      </c>
      <c r="J71" s="60">
        <f t="shared" si="3"/>
        <v>500</v>
      </c>
      <c r="K71" s="60">
        <v>500</v>
      </c>
      <c r="L71" s="63"/>
      <c r="M71" s="62"/>
      <c r="N71" s="63"/>
      <c r="O71" s="63"/>
      <c r="P71" s="63"/>
      <c r="Q71" s="63"/>
      <c r="R71" s="60"/>
      <c r="S71" s="63">
        <f t="shared" si="4"/>
        <v>0</v>
      </c>
      <c r="T71" s="60" t="s">
        <v>173</v>
      </c>
      <c r="U71" s="69">
        <v>10</v>
      </c>
      <c r="V71" s="69" t="s">
        <v>41</v>
      </c>
      <c r="W71" s="69" t="s">
        <v>125</v>
      </c>
      <c r="X71" s="69" t="s">
        <v>42</v>
      </c>
      <c r="Y71" s="69" t="s">
        <v>41</v>
      </c>
      <c r="Z71" s="64" t="s">
        <v>370</v>
      </c>
      <c r="AA71" s="69" t="s">
        <v>249</v>
      </c>
      <c r="AB71" s="42" t="s">
        <v>463</v>
      </c>
      <c r="AC71" s="83"/>
      <c r="AD71" s="84"/>
    </row>
    <row r="72" s="42" customFormat="1" ht="42.75" spans="1:30">
      <c r="A72" s="58" t="s">
        <v>482</v>
      </c>
      <c r="B72" s="59" t="s">
        <v>483</v>
      </c>
      <c r="C72" s="60" t="s">
        <v>484</v>
      </c>
      <c r="D72" s="60" t="s">
        <v>55</v>
      </c>
      <c r="E72" s="61" t="s">
        <v>56</v>
      </c>
      <c r="F72" s="61" t="s">
        <v>325</v>
      </c>
      <c r="G72" s="60" t="s">
        <v>485</v>
      </c>
      <c r="H72" s="61" t="s">
        <v>486</v>
      </c>
      <c r="I72" s="60">
        <v>900</v>
      </c>
      <c r="J72" s="60">
        <f t="shared" ref="J72:J108" si="5">SUM(K72:Q72)</f>
        <v>900</v>
      </c>
      <c r="K72" s="60">
        <v>900</v>
      </c>
      <c r="L72" s="62"/>
      <c r="M72" s="62"/>
      <c r="N72" s="63"/>
      <c r="O72" s="63"/>
      <c r="P72" s="63"/>
      <c r="Q72" s="63"/>
      <c r="R72" s="60"/>
      <c r="S72" s="63">
        <f t="shared" ref="S72:S108" si="6">I72-J72</f>
        <v>0</v>
      </c>
      <c r="T72" s="60" t="s">
        <v>173</v>
      </c>
      <c r="U72" s="69">
        <v>15</v>
      </c>
      <c r="V72" s="69" t="s">
        <v>41</v>
      </c>
      <c r="W72" s="69" t="s">
        <v>125</v>
      </c>
      <c r="X72" s="69" t="s">
        <v>42</v>
      </c>
      <c r="Y72" s="69" t="s">
        <v>41</v>
      </c>
      <c r="Z72" s="64" t="s">
        <v>487</v>
      </c>
      <c r="AA72" s="69" t="s">
        <v>302</v>
      </c>
      <c r="AB72" s="42" t="s">
        <v>488</v>
      </c>
      <c r="AC72" s="77"/>
      <c r="AD72" s="78"/>
    </row>
    <row r="73" s="42" customFormat="1" ht="94.5" spans="1:30">
      <c r="A73" s="58" t="s">
        <v>489</v>
      </c>
      <c r="B73" s="59" t="s">
        <v>490</v>
      </c>
      <c r="C73" s="60" t="s">
        <v>491</v>
      </c>
      <c r="D73" s="60" t="s">
        <v>55</v>
      </c>
      <c r="E73" s="61" t="s">
        <v>56</v>
      </c>
      <c r="F73" s="61" t="s">
        <v>325</v>
      </c>
      <c r="G73" s="60" t="s">
        <v>492</v>
      </c>
      <c r="H73" s="61" t="s">
        <v>493</v>
      </c>
      <c r="I73" s="60">
        <v>200</v>
      </c>
      <c r="J73" s="60">
        <f t="shared" si="5"/>
        <v>200</v>
      </c>
      <c r="K73" s="60">
        <v>200</v>
      </c>
      <c r="L73" s="62"/>
      <c r="M73" s="62"/>
      <c r="N73" s="63"/>
      <c r="O73" s="63"/>
      <c r="P73" s="63"/>
      <c r="Q73" s="63"/>
      <c r="R73" s="60"/>
      <c r="S73" s="63">
        <f t="shared" si="6"/>
        <v>0</v>
      </c>
      <c r="T73" s="60" t="s">
        <v>173</v>
      </c>
      <c r="U73" s="69">
        <v>25</v>
      </c>
      <c r="V73" s="69" t="s">
        <v>41</v>
      </c>
      <c r="W73" s="69" t="s">
        <v>125</v>
      </c>
      <c r="X73" s="69" t="s">
        <v>42</v>
      </c>
      <c r="Y73" s="69" t="s">
        <v>41</v>
      </c>
      <c r="Z73" s="64" t="s">
        <v>412</v>
      </c>
      <c r="AA73" s="69" t="s">
        <v>228</v>
      </c>
      <c r="AB73" s="42" t="s">
        <v>488</v>
      </c>
      <c r="AC73" s="71"/>
      <c r="AD73" s="72"/>
    </row>
    <row r="74" s="42" customFormat="1" ht="81" spans="1:30">
      <c r="A74" s="58" t="s">
        <v>494</v>
      </c>
      <c r="B74" s="59" t="s">
        <v>495</v>
      </c>
      <c r="C74" s="60" t="s">
        <v>496</v>
      </c>
      <c r="D74" s="60" t="s">
        <v>55</v>
      </c>
      <c r="E74" s="61" t="s">
        <v>67</v>
      </c>
      <c r="F74" s="61" t="s">
        <v>68</v>
      </c>
      <c r="G74" s="60" t="s">
        <v>497</v>
      </c>
      <c r="H74" s="61" t="s">
        <v>498</v>
      </c>
      <c r="I74" s="60">
        <v>800</v>
      </c>
      <c r="J74" s="60">
        <f t="shared" si="5"/>
        <v>800</v>
      </c>
      <c r="K74" s="60">
        <v>800</v>
      </c>
      <c r="L74" s="62"/>
      <c r="M74" s="62"/>
      <c r="N74" s="63"/>
      <c r="O74" s="63"/>
      <c r="P74" s="63"/>
      <c r="Q74" s="63"/>
      <c r="R74" s="60"/>
      <c r="S74" s="63">
        <f t="shared" si="6"/>
        <v>0</v>
      </c>
      <c r="T74" s="60" t="s">
        <v>499</v>
      </c>
      <c r="U74" s="69">
        <v>15</v>
      </c>
      <c r="V74" s="69" t="s">
        <v>41</v>
      </c>
      <c r="W74" s="69" t="s">
        <v>500</v>
      </c>
      <c r="X74" s="69" t="s">
        <v>42</v>
      </c>
      <c r="Y74" s="69" t="s">
        <v>41</v>
      </c>
      <c r="Z74" s="64" t="s">
        <v>501</v>
      </c>
      <c r="AA74" s="69" t="s">
        <v>308</v>
      </c>
      <c r="AB74" s="42" t="s">
        <v>488</v>
      </c>
      <c r="AC74" s="71"/>
      <c r="AD74" s="72"/>
    </row>
    <row r="75" s="42" customFormat="1" ht="71.25" spans="1:30">
      <c r="A75" s="58" t="s">
        <v>502</v>
      </c>
      <c r="B75" s="59" t="s">
        <v>503</v>
      </c>
      <c r="C75" s="60" t="s">
        <v>504</v>
      </c>
      <c r="D75" s="60" t="s">
        <v>55</v>
      </c>
      <c r="E75" s="61" t="s">
        <v>67</v>
      </c>
      <c r="F75" s="61" t="s">
        <v>505</v>
      </c>
      <c r="G75" s="60" t="s">
        <v>381</v>
      </c>
      <c r="H75" s="61" t="s">
        <v>506</v>
      </c>
      <c r="I75" s="60">
        <v>180</v>
      </c>
      <c r="J75" s="60">
        <f t="shared" si="5"/>
        <v>180</v>
      </c>
      <c r="K75" s="60">
        <v>180</v>
      </c>
      <c r="L75" s="63"/>
      <c r="M75" s="62"/>
      <c r="N75" s="63"/>
      <c r="O75" s="63"/>
      <c r="P75" s="63"/>
      <c r="Q75" s="63"/>
      <c r="R75" s="60"/>
      <c r="S75" s="63">
        <f t="shared" si="6"/>
        <v>0</v>
      </c>
      <c r="T75" s="60" t="s">
        <v>499</v>
      </c>
      <c r="U75" s="60">
        <v>10</v>
      </c>
      <c r="V75" s="60" t="s">
        <v>41</v>
      </c>
      <c r="W75" s="60" t="s">
        <v>500</v>
      </c>
      <c r="X75" s="60" t="s">
        <v>42</v>
      </c>
      <c r="Y75" s="60" t="s">
        <v>41</v>
      </c>
      <c r="Z75" s="64" t="s">
        <v>507</v>
      </c>
      <c r="AA75" s="69" t="s">
        <v>308</v>
      </c>
      <c r="AB75" s="42" t="s">
        <v>488</v>
      </c>
      <c r="AC75" s="71"/>
      <c r="AD75" s="72" t="s">
        <v>46</v>
      </c>
    </row>
    <row r="76" s="42" customFormat="1" ht="42.75" spans="1:30">
      <c r="A76" s="58" t="s">
        <v>508</v>
      </c>
      <c r="B76" s="59" t="s">
        <v>509</v>
      </c>
      <c r="C76" s="60" t="s">
        <v>510</v>
      </c>
      <c r="D76" s="60" t="s">
        <v>55</v>
      </c>
      <c r="E76" s="61" t="s">
        <v>67</v>
      </c>
      <c r="F76" s="61" t="s">
        <v>68</v>
      </c>
      <c r="G76" s="60" t="s">
        <v>511</v>
      </c>
      <c r="H76" s="61" t="s">
        <v>512</v>
      </c>
      <c r="I76" s="60">
        <v>2900</v>
      </c>
      <c r="J76" s="60">
        <f t="shared" si="5"/>
        <v>2900</v>
      </c>
      <c r="K76" s="60">
        <v>2900</v>
      </c>
      <c r="L76" s="63"/>
      <c r="M76" s="62"/>
      <c r="N76" s="63"/>
      <c r="O76" s="63"/>
      <c r="P76" s="63"/>
      <c r="Q76" s="63"/>
      <c r="R76" s="60"/>
      <c r="S76" s="63">
        <f t="shared" si="6"/>
        <v>0</v>
      </c>
      <c r="T76" s="60" t="s">
        <v>499</v>
      </c>
      <c r="U76" s="69">
        <v>15</v>
      </c>
      <c r="V76" s="69" t="s">
        <v>41</v>
      </c>
      <c r="W76" s="69" t="s">
        <v>500</v>
      </c>
      <c r="X76" s="69" t="s">
        <v>42</v>
      </c>
      <c r="Y76" s="69" t="s">
        <v>41</v>
      </c>
      <c r="Z76" s="64" t="s">
        <v>513</v>
      </c>
      <c r="AA76" s="69" t="s">
        <v>249</v>
      </c>
      <c r="AB76" s="42" t="s">
        <v>514</v>
      </c>
      <c r="AC76" s="71"/>
      <c r="AD76" s="72"/>
    </row>
    <row r="77" s="42" customFormat="1" ht="81" spans="1:30">
      <c r="A77" s="58" t="s">
        <v>515</v>
      </c>
      <c r="B77" s="59" t="s">
        <v>516</v>
      </c>
      <c r="C77" s="60" t="s">
        <v>517</v>
      </c>
      <c r="D77" s="60" t="s">
        <v>55</v>
      </c>
      <c r="E77" s="61" t="s">
        <v>67</v>
      </c>
      <c r="F77" s="61" t="s">
        <v>505</v>
      </c>
      <c r="G77" s="60" t="s">
        <v>518</v>
      </c>
      <c r="H77" s="61" t="s">
        <v>519</v>
      </c>
      <c r="I77" s="60">
        <v>600</v>
      </c>
      <c r="J77" s="60">
        <f t="shared" si="5"/>
        <v>600</v>
      </c>
      <c r="K77" s="60">
        <v>600</v>
      </c>
      <c r="L77" s="63"/>
      <c r="M77" s="62"/>
      <c r="N77" s="63"/>
      <c r="O77" s="63"/>
      <c r="P77" s="63"/>
      <c r="Q77" s="63"/>
      <c r="R77" s="60"/>
      <c r="S77" s="63">
        <f t="shared" si="6"/>
        <v>0</v>
      </c>
      <c r="T77" s="60" t="s">
        <v>499</v>
      </c>
      <c r="U77" s="69">
        <v>15</v>
      </c>
      <c r="V77" s="69" t="s">
        <v>41</v>
      </c>
      <c r="W77" s="69" t="s">
        <v>500</v>
      </c>
      <c r="X77" s="69" t="s">
        <v>42</v>
      </c>
      <c r="Y77" s="69" t="s">
        <v>41</v>
      </c>
      <c r="Z77" s="64" t="s">
        <v>352</v>
      </c>
      <c r="AA77" s="69" t="s">
        <v>256</v>
      </c>
      <c r="AB77" s="42" t="s">
        <v>514</v>
      </c>
      <c r="AC77" s="71"/>
      <c r="AD77" s="72"/>
    </row>
    <row r="78" s="42" customFormat="1" ht="99.75" spans="1:30">
      <c r="A78" s="58" t="s">
        <v>520</v>
      </c>
      <c r="B78" s="59" t="s">
        <v>521</v>
      </c>
      <c r="C78" s="60" t="s">
        <v>522</v>
      </c>
      <c r="D78" s="60" t="s">
        <v>55</v>
      </c>
      <c r="E78" s="61" t="s">
        <v>67</v>
      </c>
      <c r="F78" s="61" t="s">
        <v>505</v>
      </c>
      <c r="G78" s="60" t="s">
        <v>523</v>
      </c>
      <c r="H78" s="61" t="s">
        <v>524</v>
      </c>
      <c r="I78" s="60">
        <v>150</v>
      </c>
      <c r="J78" s="60">
        <f t="shared" si="5"/>
        <v>150</v>
      </c>
      <c r="K78" s="60"/>
      <c r="L78" s="60">
        <v>150</v>
      </c>
      <c r="M78" s="62"/>
      <c r="N78" s="63"/>
      <c r="O78" s="63"/>
      <c r="P78" s="63"/>
      <c r="Q78" s="63"/>
      <c r="R78" s="60"/>
      <c r="S78" s="63">
        <f t="shared" si="6"/>
        <v>0</v>
      </c>
      <c r="T78" s="60" t="s">
        <v>60</v>
      </c>
      <c r="U78" s="69"/>
      <c r="V78" s="69" t="s">
        <v>41</v>
      </c>
      <c r="W78" s="69" t="s">
        <v>500</v>
      </c>
      <c r="X78" s="69" t="s">
        <v>42</v>
      </c>
      <c r="Y78" s="69" t="s">
        <v>41</v>
      </c>
      <c r="Z78" s="64" t="s">
        <v>525</v>
      </c>
      <c r="AA78" s="69" t="s">
        <v>228</v>
      </c>
      <c r="AB78" s="42" t="s">
        <v>526</v>
      </c>
      <c r="AC78" s="67"/>
      <c r="AD78" s="68"/>
    </row>
    <row r="79" s="42" customFormat="1" ht="56.25" spans="1:30">
      <c r="A79" s="58" t="s">
        <v>527</v>
      </c>
      <c r="B79" s="59" t="s">
        <v>528</v>
      </c>
      <c r="C79" s="60" t="s">
        <v>529</v>
      </c>
      <c r="D79" s="60" t="s">
        <v>55</v>
      </c>
      <c r="E79" s="61" t="s">
        <v>67</v>
      </c>
      <c r="F79" s="61" t="s">
        <v>78</v>
      </c>
      <c r="G79" s="60" t="s">
        <v>530</v>
      </c>
      <c r="H79" s="61" t="s">
        <v>531</v>
      </c>
      <c r="I79" s="60">
        <v>840</v>
      </c>
      <c r="J79" s="60">
        <f t="shared" si="5"/>
        <v>840</v>
      </c>
      <c r="K79" s="60"/>
      <c r="L79" s="63"/>
      <c r="M79" s="62"/>
      <c r="N79" s="63"/>
      <c r="O79" s="63">
        <v>840</v>
      </c>
      <c r="P79" s="63"/>
      <c r="Q79" s="63"/>
      <c r="R79" s="60"/>
      <c r="S79" s="63">
        <f t="shared" si="6"/>
        <v>0</v>
      </c>
      <c r="T79" s="60" t="s">
        <v>241</v>
      </c>
      <c r="U79" s="60">
        <v>20</v>
      </c>
      <c r="V79" s="60" t="s">
        <v>41</v>
      </c>
      <c r="W79" s="60" t="s">
        <v>86</v>
      </c>
      <c r="X79" s="60" t="s">
        <v>42</v>
      </c>
      <c r="Y79" s="60" t="s">
        <v>41</v>
      </c>
      <c r="Z79" s="64" t="s">
        <v>532</v>
      </c>
      <c r="AA79" s="69" t="s">
        <v>392</v>
      </c>
      <c r="AB79" s="42" t="s">
        <v>533</v>
      </c>
      <c r="AC79" s="85"/>
      <c r="AD79" s="86" t="s">
        <v>46</v>
      </c>
    </row>
    <row r="80" s="42" customFormat="1" ht="56.25" spans="1:30">
      <c r="A80" s="58" t="s">
        <v>534</v>
      </c>
      <c r="B80" s="59" t="s">
        <v>535</v>
      </c>
      <c r="C80" s="70" t="s">
        <v>536</v>
      </c>
      <c r="D80" s="60" t="s">
        <v>55</v>
      </c>
      <c r="E80" s="61" t="s">
        <v>67</v>
      </c>
      <c r="F80" s="61" t="s">
        <v>78</v>
      </c>
      <c r="G80" s="60" t="s">
        <v>192</v>
      </c>
      <c r="H80" s="61" t="s">
        <v>537</v>
      </c>
      <c r="I80" s="60">
        <v>300</v>
      </c>
      <c r="J80" s="60">
        <f t="shared" si="5"/>
        <v>300</v>
      </c>
      <c r="K80" s="60"/>
      <c r="L80" s="60">
        <v>300</v>
      </c>
      <c r="M80" s="63"/>
      <c r="N80" s="63"/>
      <c r="O80" s="63"/>
      <c r="P80" s="63"/>
      <c r="Q80" s="63"/>
      <c r="R80" s="60"/>
      <c r="S80" s="63">
        <f t="shared" si="6"/>
        <v>0</v>
      </c>
      <c r="T80" s="60" t="s">
        <v>499</v>
      </c>
      <c r="U80" s="69"/>
      <c r="V80" s="69" t="s">
        <v>41</v>
      </c>
      <c r="W80" s="69"/>
      <c r="X80" s="69" t="s">
        <v>42</v>
      </c>
      <c r="Y80" s="69" t="s">
        <v>41</v>
      </c>
      <c r="Z80" s="64" t="s">
        <v>538</v>
      </c>
      <c r="AA80" s="69" t="s">
        <v>195</v>
      </c>
      <c r="AB80" s="42" t="s">
        <v>533</v>
      </c>
      <c r="AC80" s="85"/>
      <c r="AD80" s="86" t="s">
        <v>46</v>
      </c>
    </row>
    <row r="81" s="42" customFormat="1" ht="56.25" spans="1:30">
      <c r="A81" s="58" t="s">
        <v>539</v>
      </c>
      <c r="B81" s="59" t="s">
        <v>540</v>
      </c>
      <c r="C81" s="60" t="s">
        <v>541</v>
      </c>
      <c r="D81" s="60" t="s">
        <v>55</v>
      </c>
      <c r="E81" s="61" t="s">
        <v>67</v>
      </c>
      <c r="F81" s="61" t="s">
        <v>78</v>
      </c>
      <c r="G81" s="60" t="s">
        <v>511</v>
      </c>
      <c r="H81" s="61" t="s">
        <v>542</v>
      </c>
      <c r="I81" s="60">
        <v>800</v>
      </c>
      <c r="J81" s="60">
        <f t="shared" si="5"/>
        <v>800</v>
      </c>
      <c r="K81" s="60">
        <v>800</v>
      </c>
      <c r="L81" s="63"/>
      <c r="M81" s="63"/>
      <c r="N81" s="63"/>
      <c r="O81" s="63"/>
      <c r="P81" s="63"/>
      <c r="Q81" s="63"/>
      <c r="R81" s="60"/>
      <c r="S81" s="63">
        <f t="shared" si="6"/>
        <v>0</v>
      </c>
      <c r="T81" s="60" t="s">
        <v>241</v>
      </c>
      <c r="U81" s="69">
        <v>30</v>
      </c>
      <c r="V81" s="69" t="s">
        <v>41</v>
      </c>
      <c r="W81" s="69" t="s">
        <v>86</v>
      </c>
      <c r="X81" s="69" t="s">
        <v>42</v>
      </c>
      <c r="Y81" s="69" t="s">
        <v>41</v>
      </c>
      <c r="Z81" s="64" t="s">
        <v>543</v>
      </c>
      <c r="AA81" s="69" t="s">
        <v>249</v>
      </c>
      <c r="AB81" s="42" t="s">
        <v>533</v>
      </c>
      <c r="AC81" s="85"/>
      <c r="AD81" s="86" t="s">
        <v>46</v>
      </c>
    </row>
    <row r="82" s="42" customFormat="1" ht="67.5" spans="1:30">
      <c r="A82" s="58" t="s">
        <v>544</v>
      </c>
      <c r="B82" s="59" t="s">
        <v>545</v>
      </c>
      <c r="C82" s="60" t="s">
        <v>546</v>
      </c>
      <c r="D82" s="60" t="s">
        <v>55</v>
      </c>
      <c r="E82" s="61" t="s">
        <v>67</v>
      </c>
      <c r="F82" s="61" t="s">
        <v>90</v>
      </c>
      <c r="G82" s="60" t="s">
        <v>547</v>
      </c>
      <c r="H82" s="61" t="s">
        <v>548</v>
      </c>
      <c r="I82" s="60">
        <v>80</v>
      </c>
      <c r="J82" s="60">
        <f t="shared" si="5"/>
        <v>80</v>
      </c>
      <c r="K82" s="60">
        <v>80</v>
      </c>
      <c r="L82" s="63"/>
      <c r="M82" s="63"/>
      <c r="N82" s="63"/>
      <c r="O82" s="63"/>
      <c r="P82" s="63"/>
      <c r="Q82" s="63"/>
      <c r="R82" s="60"/>
      <c r="S82" s="63">
        <f t="shared" si="6"/>
        <v>0</v>
      </c>
      <c r="T82" s="60" t="s">
        <v>60</v>
      </c>
      <c r="U82" s="69"/>
      <c r="V82" s="69" t="s">
        <v>41</v>
      </c>
      <c r="W82" s="69" t="s">
        <v>86</v>
      </c>
      <c r="X82" s="69" t="s">
        <v>42</v>
      </c>
      <c r="Y82" s="69" t="s">
        <v>41</v>
      </c>
      <c r="Z82" s="64" t="s">
        <v>549</v>
      </c>
      <c r="AA82" s="69" t="s">
        <v>392</v>
      </c>
      <c r="AB82" s="42" t="s">
        <v>533</v>
      </c>
      <c r="AC82" s="85"/>
      <c r="AD82" s="86" t="s">
        <v>46</v>
      </c>
    </row>
    <row r="83" s="42" customFormat="1" ht="81" spans="1:30">
      <c r="A83" s="58" t="s">
        <v>550</v>
      </c>
      <c r="B83" s="59" t="s">
        <v>551</v>
      </c>
      <c r="C83" s="60" t="s">
        <v>552</v>
      </c>
      <c r="D83" s="60" t="s">
        <v>55</v>
      </c>
      <c r="E83" s="61" t="s">
        <v>67</v>
      </c>
      <c r="F83" s="61" t="s">
        <v>90</v>
      </c>
      <c r="G83" s="60" t="s">
        <v>38</v>
      </c>
      <c r="H83" s="61" t="s">
        <v>553</v>
      </c>
      <c r="I83" s="60">
        <v>800</v>
      </c>
      <c r="J83" s="60">
        <f t="shared" si="5"/>
        <v>800</v>
      </c>
      <c r="K83" s="60">
        <v>800</v>
      </c>
      <c r="L83" s="63"/>
      <c r="M83" s="63"/>
      <c r="N83" s="63"/>
      <c r="O83" s="63"/>
      <c r="P83" s="63"/>
      <c r="Q83" s="63"/>
      <c r="R83" s="60"/>
      <c r="S83" s="63">
        <f t="shared" si="6"/>
        <v>0</v>
      </c>
      <c r="T83" s="60" t="s">
        <v>241</v>
      </c>
      <c r="U83" s="69">
        <v>60</v>
      </c>
      <c r="V83" s="69" t="s">
        <v>41</v>
      </c>
      <c r="W83" s="69" t="s">
        <v>86</v>
      </c>
      <c r="X83" s="69" t="s">
        <v>42</v>
      </c>
      <c r="Y83" s="69" t="s">
        <v>41</v>
      </c>
      <c r="Z83" s="64" t="s">
        <v>554</v>
      </c>
      <c r="AA83" s="69" t="s">
        <v>44</v>
      </c>
      <c r="AB83" s="42" t="s">
        <v>533</v>
      </c>
      <c r="AC83" s="85"/>
      <c r="AD83" s="86" t="s">
        <v>46</v>
      </c>
    </row>
    <row r="84" s="42" customFormat="1" ht="67.5" spans="1:30">
      <c r="A84" s="58" t="s">
        <v>555</v>
      </c>
      <c r="B84" s="59" t="s">
        <v>556</v>
      </c>
      <c r="C84" s="60" t="s">
        <v>557</v>
      </c>
      <c r="D84" s="60" t="s">
        <v>55</v>
      </c>
      <c r="E84" s="61" t="s">
        <v>387</v>
      </c>
      <c r="F84" s="61" t="s">
        <v>558</v>
      </c>
      <c r="G84" s="60" t="s">
        <v>374</v>
      </c>
      <c r="H84" s="61" t="s">
        <v>559</v>
      </c>
      <c r="I84" s="60">
        <v>350</v>
      </c>
      <c r="J84" s="60">
        <f t="shared" si="5"/>
        <v>350</v>
      </c>
      <c r="K84" s="60"/>
      <c r="L84" s="60">
        <v>350</v>
      </c>
      <c r="M84" s="63"/>
      <c r="N84" s="63"/>
      <c r="O84" s="63"/>
      <c r="P84" s="63"/>
      <c r="Q84" s="63"/>
      <c r="R84" s="60"/>
      <c r="S84" s="63">
        <f t="shared" si="6"/>
        <v>0</v>
      </c>
      <c r="T84" s="60" t="s">
        <v>560</v>
      </c>
      <c r="U84" s="69">
        <v>30</v>
      </c>
      <c r="V84" s="69" t="s">
        <v>41</v>
      </c>
      <c r="W84" s="69" t="s">
        <v>61</v>
      </c>
      <c r="X84" s="69" t="s">
        <v>42</v>
      </c>
      <c r="Y84" s="69" t="s">
        <v>41</v>
      </c>
      <c r="Z84" s="64" t="s">
        <v>561</v>
      </c>
      <c r="AA84" s="69" t="s">
        <v>377</v>
      </c>
      <c r="AB84" s="42" t="s">
        <v>562</v>
      </c>
      <c r="AC84" s="67"/>
      <c r="AD84" s="68"/>
    </row>
    <row r="85" s="42" customFormat="1" ht="57" spans="1:30">
      <c r="A85" s="58" t="s">
        <v>563</v>
      </c>
      <c r="B85" s="59" t="s">
        <v>564</v>
      </c>
      <c r="C85" s="60" t="s">
        <v>565</v>
      </c>
      <c r="D85" s="60" t="s">
        <v>55</v>
      </c>
      <c r="E85" s="61" t="s">
        <v>67</v>
      </c>
      <c r="F85" s="61" t="s">
        <v>78</v>
      </c>
      <c r="G85" s="60" t="s">
        <v>566</v>
      </c>
      <c r="H85" s="61" t="s">
        <v>567</v>
      </c>
      <c r="I85" s="60">
        <v>200</v>
      </c>
      <c r="J85" s="60">
        <f t="shared" si="5"/>
        <v>200</v>
      </c>
      <c r="K85" s="60"/>
      <c r="L85" s="60">
        <v>200</v>
      </c>
      <c r="M85" s="63"/>
      <c r="N85" s="63"/>
      <c r="O85" s="63"/>
      <c r="P85" s="63"/>
      <c r="Q85" s="63"/>
      <c r="R85" s="60"/>
      <c r="S85" s="63">
        <f t="shared" si="6"/>
        <v>0</v>
      </c>
      <c r="T85" s="60" t="s">
        <v>560</v>
      </c>
      <c r="U85" s="69">
        <v>25</v>
      </c>
      <c r="V85" s="69" t="s">
        <v>41</v>
      </c>
      <c r="W85" s="69" t="s">
        <v>61</v>
      </c>
      <c r="X85" s="69" t="s">
        <v>42</v>
      </c>
      <c r="Y85" s="69" t="s">
        <v>41</v>
      </c>
      <c r="Z85" s="64" t="s">
        <v>568</v>
      </c>
      <c r="AA85" s="69" t="s">
        <v>286</v>
      </c>
      <c r="AB85" s="42" t="s">
        <v>562</v>
      </c>
      <c r="AC85" s="67"/>
      <c r="AD85" s="68"/>
    </row>
    <row r="86" s="42" customFormat="1" ht="71.25" spans="1:30">
      <c r="A86" s="58" t="s">
        <v>569</v>
      </c>
      <c r="B86" s="59" t="s">
        <v>570</v>
      </c>
      <c r="C86" s="60" t="s">
        <v>571</v>
      </c>
      <c r="D86" s="60" t="s">
        <v>55</v>
      </c>
      <c r="E86" s="61" t="s">
        <v>347</v>
      </c>
      <c r="F86" s="61" t="s">
        <v>572</v>
      </c>
      <c r="G86" s="60" t="s">
        <v>573</v>
      </c>
      <c r="H86" s="61" t="s">
        <v>574</v>
      </c>
      <c r="I86" s="60">
        <v>700</v>
      </c>
      <c r="J86" s="60">
        <f t="shared" si="5"/>
        <v>700</v>
      </c>
      <c r="K86" s="60">
        <v>700</v>
      </c>
      <c r="L86" s="63"/>
      <c r="M86" s="63"/>
      <c r="N86" s="63"/>
      <c r="O86" s="63"/>
      <c r="P86" s="63"/>
      <c r="Q86" s="63"/>
      <c r="R86" s="60"/>
      <c r="S86" s="63">
        <f t="shared" si="6"/>
        <v>0</v>
      </c>
      <c r="T86" s="60" t="s">
        <v>575</v>
      </c>
      <c r="U86" s="69">
        <v>6</v>
      </c>
      <c r="V86" s="69" t="s">
        <v>41</v>
      </c>
      <c r="W86" s="69" t="s">
        <v>86</v>
      </c>
      <c r="X86" s="69" t="s">
        <v>42</v>
      </c>
      <c r="Y86" s="69" t="s">
        <v>41</v>
      </c>
      <c r="Z86" s="64" t="s">
        <v>576</v>
      </c>
      <c r="AA86" s="69" t="s">
        <v>392</v>
      </c>
      <c r="AB86" s="42" t="s">
        <v>562</v>
      </c>
      <c r="AC86" s="67"/>
      <c r="AD86" s="68"/>
    </row>
    <row r="87" s="42" customFormat="1" ht="128.25" spans="1:30">
      <c r="A87" s="58" t="s">
        <v>577</v>
      </c>
      <c r="B87" s="59" t="s">
        <v>578</v>
      </c>
      <c r="C87" s="70" t="s">
        <v>579</v>
      </c>
      <c r="D87" s="60" t="s">
        <v>35</v>
      </c>
      <c r="E87" s="61" t="s">
        <v>36</v>
      </c>
      <c r="F87" s="61" t="s">
        <v>37</v>
      </c>
      <c r="G87" s="60" t="s">
        <v>580</v>
      </c>
      <c r="H87" s="61" t="s">
        <v>581</v>
      </c>
      <c r="I87" s="60">
        <v>400</v>
      </c>
      <c r="J87" s="60">
        <f t="shared" si="5"/>
        <v>371</v>
      </c>
      <c r="K87" s="60"/>
      <c r="L87" s="63"/>
      <c r="M87" s="63">
        <v>371</v>
      </c>
      <c r="N87" s="63"/>
      <c r="O87" s="63"/>
      <c r="P87" s="63"/>
      <c r="Q87" s="63"/>
      <c r="R87" s="60"/>
      <c r="S87" s="63">
        <f t="shared" si="6"/>
        <v>29</v>
      </c>
      <c r="T87" s="60" t="s">
        <v>582</v>
      </c>
      <c r="U87" s="60">
        <v>111</v>
      </c>
      <c r="V87" s="60" t="s">
        <v>41</v>
      </c>
      <c r="W87" s="60"/>
      <c r="X87" s="60" t="s">
        <v>42</v>
      </c>
      <c r="Y87" s="60" t="s">
        <v>42</v>
      </c>
      <c r="Z87" s="64" t="s">
        <v>583</v>
      </c>
      <c r="AA87" s="69" t="s">
        <v>249</v>
      </c>
      <c r="AB87" s="42" t="s">
        <v>562</v>
      </c>
      <c r="AC87" s="67"/>
      <c r="AD87" s="68"/>
    </row>
    <row r="88" s="42" customFormat="1" ht="128.25" spans="1:30">
      <c r="A88" s="58" t="s">
        <v>584</v>
      </c>
      <c r="B88" s="59" t="s">
        <v>585</v>
      </c>
      <c r="C88" s="70" t="s">
        <v>586</v>
      </c>
      <c r="D88" s="60" t="s">
        <v>35</v>
      </c>
      <c r="E88" s="61" t="s">
        <v>36</v>
      </c>
      <c r="F88" s="61" t="s">
        <v>37</v>
      </c>
      <c r="G88" s="60" t="s">
        <v>587</v>
      </c>
      <c r="H88" s="61" t="s">
        <v>588</v>
      </c>
      <c r="I88" s="60">
        <v>400</v>
      </c>
      <c r="J88" s="60">
        <f t="shared" si="5"/>
        <v>373</v>
      </c>
      <c r="K88" s="60"/>
      <c r="L88" s="63"/>
      <c r="M88" s="63">
        <v>373</v>
      </c>
      <c r="N88" s="63"/>
      <c r="O88" s="63"/>
      <c r="P88" s="63"/>
      <c r="Q88" s="63"/>
      <c r="R88" s="60"/>
      <c r="S88" s="63">
        <f t="shared" si="6"/>
        <v>27</v>
      </c>
      <c r="T88" s="60" t="s">
        <v>582</v>
      </c>
      <c r="U88" s="60">
        <v>113</v>
      </c>
      <c r="V88" s="60" t="s">
        <v>41</v>
      </c>
      <c r="W88" s="60"/>
      <c r="X88" s="60" t="s">
        <v>42</v>
      </c>
      <c r="Y88" s="60" t="s">
        <v>42</v>
      </c>
      <c r="Z88" s="64" t="s">
        <v>589</v>
      </c>
      <c r="AA88" s="69" t="s">
        <v>249</v>
      </c>
      <c r="AB88" s="42" t="s">
        <v>562</v>
      </c>
      <c r="AC88" s="67"/>
      <c r="AD88" s="68"/>
    </row>
    <row r="89" s="42" customFormat="1" ht="128.25" spans="1:30">
      <c r="A89" s="58" t="s">
        <v>590</v>
      </c>
      <c r="B89" s="59" t="s">
        <v>591</v>
      </c>
      <c r="C89" s="70" t="s">
        <v>592</v>
      </c>
      <c r="D89" s="60" t="s">
        <v>35</v>
      </c>
      <c r="E89" s="61" t="s">
        <v>36</v>
      </c>
      <c r="F89" s="61" t="s">
        <v>37</v>
      </c>
      <c r="G89" s="60" t="s">
        <v>593</v>
      </c>
      <c r="H89" s="61" t="s">
        <v>594</v>
      </c>
      <c r="I89" s="60">
        <v>400</v>
      </c>
      <c r="J89" s="60">
        <f t="shared" si="5"/>
        <v>372</v>
      </c>
      <c r="K89" s="60"/>
      <c r="L89" s="63"/>
      <c r="M89" s="63">
        <v>372</v>
      </c>
      <c r="N89" s="63"/>
      <c r="O89" s="63"/>
      <c r="P89" s="63"/>
      <c r="Q89" s="63"/>
      <c r="R89" s="60"/>
      <c r="S89" s="63">
        <f t="shared" si="6"/>
        <v>28</v>
      </c>
      <c r="T89" s="60" t="s">
        <v>582</v>
      </c>
      <c r="U89" s="60">
        <v>112</v>
      </c>
      <c r="V89" s="60" t="s">
        <v>41</v>
      </c>
      <c r="W89" s="60"/>
      <c r="X89" s="60" t="s">
        <v>42</v>
      </c>
      <c r="Y89" s="60" t="s">
        <v>42</v>
      </c>
      <c r="Z89" s="64" t="s">
        <v>595</v>
      </c>
      <c r="AA89" s="69" t="s">
        <v>249</v>
      </c>
      <c r="AB89" s="42" t="s">
        <v>562</v>
      </c>
      <c r="AC89" s="67"/>
      <c r="AD89" s="68"/>
    </row>
    <row r="90" s="42" customFormat="1" ht="42.75" spans="1:30">
      <c r="A90" s="58" t="s">
        <v>596</v>
      </c>
      <c r="B90" s="59" t="s">
        <v>597</v>
      </c>
      <c r="C90" s="60" t="s">
        <v>598</v>
      </c>
      <c r="D90" s="60" t="s">
        <v>55</v>
      </c>
      <c r="E90" s="61" t="s">
        <v>67</v>
      </c>
      <c r="F90" s="61" t="s">
        <v>78</v>
      </c>
      <c r="G90" s="60" t="s">
        <v>599</v>
      </c>
      <c r="H90" s="61" t="s">
        <v>600</v>
      </c>
      <c r="I90" s="60">
        <v>400</v>
      </c>
      <c r="J90" s="60">
        <f t="shared" si="5"/>
        <v>382</v>
      </c>
      <c r="K90" s="60"/>
      <c r="L90" s="63"/>
      <c r="M90" s="63">
        <v>382</v>
      </c>
      <c r="N90" s="63"/>
      <c r="O90" s="63"/>
      <c r="P90" s="63"/>
      <c r="Q90" s="63"/>
      <c r="R90" s="60"/>
      <c r="S90" s="63">
        <f t="shared" si="6"/>
        <v>18</v>
      </c>
      <c r="T90" s="60" t="s">
        <v>601</v>
      </c>
      <c r="U90" s="60">
        <v>110</v>
      </c>
      <c r="V90" s="60" t="s">
        <v>41</v>
      </c>
      <c r="W90" s="60" t="s">
        <v>86</v>
      </c>
      <c r="X90" s="60" t="s">
        <v>42</v>
      </c>
      <c r="Y90" s="60" t="s">
        <v>42</v>
      </c>
      <c r="Z90" s="64" t="s">
        <v>602</v>
      </c>
      <c r="AA90" s="69" t="s">
        <v>167</v>
      </c>
      <c r="AB90" s="42" t="s">
        <v>562</v>
      </c>
      <c r="AC90" s="67"/>
      <c r="AD90" s="68"/>
    </row>
    <row r="91" s="42" customFormat="1" ht="42.75" spans="1:30">
      <c r="A91" s="58" t="s">
        <v>603</v>
      </c>
      <c r="B91" s="59" t="s">
        <v>604</v>
      </c>
      <c r="C91" s="60" t="s">
        <v>605</v>
      </c>
      <c r="D91" s="60" t="s">
        <v>55</v>
      </c>
      <c r="E91" s="61" t="s">
        <v>67</v>
      </c>
      <c r="F91" s="61" t="s">
        <v>78</v>
      </c>
      <c r="G91" s="60" t="s">
        <v>606</v>
      </c>
      <c r="H91" s="61" t="s">
        <v>607</v>
      </c>
      <c r="I91" s="60">
        <v>400</v>
      </c>
      <c r="J91" s="60">
        <f t="shared" si="5"/>
        <v>382</v>
      </c>
      <c r="K91" s="60"/>
      <c r="L91" s="63"/>
      <c r="M91" s="63">
        <v>382</v>
      </c>
      <c r="N91" s="63"/>
      <c r="O91" s="63"/>
      <c r="P91" s="63"/>
      <c r="Q91" s="63"/>
      <c r="R91" s="60"/>
      <c r="S91" s="63">
        <f t="shared" si="6"/>
        <v>18</v>
      </c>
      <c r="T91" s="60" t="s">
        <v>601</v>
      </c>
      <c r="U91" s="60">
        <v>109</v>
      </c>
      <c r="V91" s="60" t="s">
        <v>41</v>
      </c>
      <c r="W91" s="60" t="s">
        <v>86</v>
      </c>
      <c r="X91" s="60" t="s">
        <v>42</v>
      </c>
      <c r="Y91" s="60" t="s">
        <v>42</v>
      </c>
      <c r="Z91" s="64" t="s">
        <v>608</v>
      </c>
      <c r="AA91" s="69" t="s">
        <v>167</v>
      </c>
      <c r="AB91" s="42" t="s">
        <v>562</v>
      </c>
      <c r="AC91" s="67"/>
      <c r="AD91" s="68"/>
    </row>
    <row r="92" s="42" customFormat="1" ht="57" spans="1:30">
      <c r="A92" s="58" t="s">
        <v>609</v>
      </c>
      <c r="B92" s="59" t="s">
        <v>610</v>
      </c>
      <c r="C92" s="60" t="s">
        <v>611</v>
      </c>
      <c r="D92" s="60" t="s">
        <v>55</v>
      </c>
      <c r="E92" s="61" t="s">
        <v>56</v>
      </c>
      <c r="F92" s="61" t="s">
        <v>57</v>
      </c>
      <c r="G92" s="60" t="s">
        <v>612</v>
      </c>
      <c r="H92" s="61" t="s">
        <v>613</v>
      </c>
      <c r="I92" s="60">
        <v>300</v>
      </c>
      <c r="J92" s="60">
        <f t="shared" si="5"/>
        <v>300</v>
      </c>
      <c r="K92" s="60"/>
      <c r="L92" s="63">
        <v>300</v>
      </c>
      <c r="M92" s="63"/>
      <c r="N92" s="63"/>
      <c r="O92" s="63"/>
      <c r="P92" s="63"/>
      <c r="Q92" s="63"/>
      <c r="R92" s="60"/>
      <c r="S92" s="63">
        <f t="shared" si="6"/>
        <v>0</v>
      </c>
      <c r="T92" s="60" t="s">
        <v>560</v>
      </c>
      <c r="U92" s="69">
        <v>109</v>
      </c>
      <c r="V92" s="69" t="s">
        <v>41</v>
      </c>
      <c r="W92" s="69" t="s">
        <v>61</v>
      </c>
      <c r="X92" s="69" t="s">
        <v>42</v>
      </c>
      <c r="Y92" s="69" t="s">
        <v>42</v>
      </c>
      <c r="Z92" s="64" t="s">
        <v>614</v>
      </c>
      <c r="AA92" s="69" t="s">
        <v>214</v>
      </c>
      <c r="AB92" s="42" t="s">
        <v>562</v>
      </c>
      <c r="AC92" s="67"/>
      <c r="AD92" s="68"/>
    </row>
    <row r="93" s="42" customFormat="1" ht="57" spans="1:30">
      <c r="A93" s="58" t="s">
        <v>615</v>
      </c>
      <c r="B93" s="59" t="s">
        <v>616</v>
      </c>
      <c r="C93" s="60" t="s">
        <v>617</v>
      </c>
      <c r="D93" s="60" t="s">
        <v>55</v>
      </c>
      <c r="E93" s="61" t="s">
        <v>56</v>
      </c>
      <c r="F93" s="61" t="s">
        <v>57</v>
      </c>
      <c r="G93" s="60" t="s">
        <v>618</v>
      </c>
      <c r="H93" s="61" t="s">
        <v>619</v>
      </c>
      <c r="I93" s="60">
        <v>400</v>
      </c>
      <c r="J93" s="60">
        <f t="shared" si="5"/>
        <v>400</v>
      </c>
      <c r="K93" s="60">
        <v>400</v>
      </c>
      <c r="L93" s="63"/>
      <c r="M93" s="63"/>
      <c r="N93" s="63"/>
      <c r="O93" s="63"/>
      <c r="P93" s="63"/>
      <c r="Q93" s="63"/>
      <c r="R93" s="60"/>
      <c r="S93" s="63">
        <f t="shared" si="6"/>
        <v>0</v>
      </c>
      <c r="T93" s="60" t="s">
        <v>560</v>
      </c>
      <c r="U93" s="69">
        <v>107</v>
      </c>
      <c r="V93" s="69" t="s">
        <v>41</v>
      </c>
      <c r="W93" s="69" t="s">
        <v>61</v>
      </c>
      <c r="X93" s="69" t="s">
        <v>42</v>
      </c>
      <c r="Y93" s="69" t="s">
        <v>42</v>
      </c>
      <c r="Z93" s="64" t="s">
        <v>620</v>
      </c>
      <c r="AA93" s="69" t="s">
        <v>167</v>
      </c>
      <c r="AB93" s="42" t="s">
        <v>562</v>
      </c>
      <c r="AC93" s="67"/>
      <c r="AD93" s="68"/>
    </row>
    <row r="94" s="42" customFormat="1" ht="57" spans="1:30">
      <c r="A94" s="58" t="s">
        <v>621</v>
      </c>
      <c r="B94" s="59" t="s">
        <v>622</v>
      </c>
      <c r="C94" s="60" t="s">
        <v>623</v>
      </c>
      <c r="D94" s="60" t="s">
        <v>55</v>
      </c>
      <c r="E94" s="61" t="s">
        <v>56</v>
      </c>
      <c r="F94" s="61" t="s">
        <v>57</v>
      </c>
      <c r="G94" s="60" t="s">
        <v>326</v>
      </c>
      <c r="H94" s="61" t="s">
        <v>624</v>
      </c>
      <c r="I94" s="60">
        <v>400</v>
      </c>
      <c r="J94" s="60">
        <f t="shared" si="5"/>
        <v>400</v>
      </c>
      <c r="K94" s="60">
        <v>400</v>
      </c>
      <c r="L94" s="63"/>
      <c r="M94" s="63"/>
      <c r="N94" s="63"/>
      <c r="O94" s="63"/>
      <c r="P94" s="63"/>
      <c r="Q94" s="63"/>
      <c r="R94" s="60"/>
      <c r="S94" s="63">
        <f t="shared" si="6"/>
        <v>0</v>
      </c>
      <c r="T94" s="60" t="s">
        <v>560</v>
      </c>
      <c r="U94" s="69">
        <v>106</v>
      </c>
      <c r="V94" s="69" t="s">
        <v>41</v>
      </c>
      <c r="W94" s="69" t="s">
        <v>61</v>
      </c>
      <c r="X94" s="69" t="s">
        <v>42</v>
      </c>
      <c r="Y94" s="69" t="s">
        <v>42</v>
      </c>
      <c r="Z94" s="64" t="s">
        <v>625</v>
      </c>
      <c r="AA94" s="69" t="s">
        <v>302</v>
      </c>
      <c r="AB94" s="42" t="s">
        <v>562</v>
      </c>
      <c r="AC94" s="67"/>
      <c r="AD94" s="68"/>
    </row>
    <row r="95" s="42" customFormat="1" ht="57" spans="1:30">
      <c r="A95" s="58" t="s">
        <v>626</v>
      </c>
      <c r="B95" s="59" t="s">
        <v>627</v>
      </c>
      <c r="C95" s="60" t="s">
        <v>628</v>
      </c>
      <c r="D95" s="60" t="s">
        <v>55</v>
      </c>
      <c r="E95" s="61" t="s">
        <v>56</v>
      </c>
      <c r="F95" s="61" t="s">
        <v>57</v>
      </c>
      <c r="G95" s="60" t="s">
        <v>629</v>
      </c>
      <c r="H95" s="61" t="s">
        <v>630</v>
      </c>
      <c r="I95" s="60">
        <v>400</v>
      </c>
      <c r="J95" s="60">
        <f t="shared" si="5"/>
        <v>400</v>
      </c>
      <c r="K95" s="60">
        <v>400</v>
      </c>
      <c r="L95" s="63"/>
      <c r="M95" s="63"/>
      <c r="N95" s="63"/>
      <c r="O95" s="63"/>
      <c r="P95" s="63"/>
      <c r="Q95" s="63"/>
      <c r="R95" s="60"/>
      <c r="S95" s="63">
        <f t="shared" si="6"/>
        <v>0</v>
      </c>
      <c r="T95" s="60" t="s">
        <v>560</v>
      </c>
      <c r="U95" s="69">
        <v>108</v>
      </c>
      <c r="V95" s="69" t="s">
        <v>41</v>
      </c>
      <c r="W95" s="69" t="s">
        <v>61</v>
      </c>
      <c r="X95" s="69" t="s">
        <v>42</v>
      </c>
      <c r="Y95" s="69" t="s">
        <v>42</v>
      </c>
      <c r="Z95" s="64" t="s">
        <v>631</v>
      </c>
      <c r="AA95" s="69" t="s">
        <v>302</v>
      </c>
      <c r="AB95" s="42" t="s">
        <v>562</v>
      </c>
      <c r="AC95" s="67"/>
      <c r="AD95" s="68"/>
    </row>
    <row r="96" s="42" customFormat="1" ht="57" spans="1:30">
      <c r="A96" s="58" t="s">
        <v>632</v>
      </c>
      <c r="B96" s="59" t="s">
        <v>633</v>
      </c>
      <c r="C96" s="60" t="s">
        <v>634</v>
      </c>
      <c r="D96" s="60" t="s">
        <v>55</v>
      </c>
      <c r="E96" s="61" t="s">
        <v>56</v>
      </c>
      <c r="F96" s="61" t="s">
        <v>57</v>
      </c>
      <c r="G96" s="60" t="s">
        <v>635</v>
      </c>
      <c r="H96" s="61" t="s">
        <v>636</v>
      </c>
      <c r="I96" s="60">
        <v>360</v>
      </c>
      <c r="J96" s="60">
        <f t="shared" si="5"/>
        <v>360</v>
      </c>
      <c r="K96" s="60"/>
      <c r="L96" s="63">
        <v>360</v>
      </c>
      <c r="M96" s="63"/>
      <c r="N96" s="63"/>
      <c r="O96" s="63"/>
      <c r="P96" s="63"/>
      <c r="Q96" s="63"/>
      <c r="R96" s="60"/>
      <c r="S96" s="63">
        <f t="shared" si="6"/>
        <v>0</v>
      </c>
      <c r="T96" s="60" t="s">
        <v>560</v>
      </c>
      <c r="U96" s="69">
        <v>90</v>
      </c>
      <c r="V96" s="69" t="s">
        <v>41</v>
      </c>
      <c r="W96" s="69" t="s">
        <v>61</v>
      </c>
      <c r="X96" s="69" t="s">
        <v>42</v>
      </c>
      <c r="Y96" s="69" t="s">
        <v>42</v>
      </c>
      <c r="Z96" s="64" t="s">
        <v>637</v>
      </c>
      <c r="AA96" s="69" t="s">
        <v>228</v>
      </c>
      <c r="AB96" s="42" t="s">
        <v>562</v>
      </c>
      <c r="AC96" s="67"/>
      <c r="AD96" s="68"/>
    </row>
    <row r="97" s="42" customFormat="1" ht="57" spans="1:30">
      <c r="A97" s="58" t="s">
        <v>638</v>
      </c>
      <c r="B97" s="59" t="s">
        <v>639</v>
      </c>
      <c r="C97" s="60" t="s">
        <v>640</v>
      </c>
      <c r="D97" s="60" t="s">
        <v>55</v>
      </c>
      <c r="E97" s="61" t="s">
        <v>56</v>
      </c>
      <c r="F97" s="61" t="s">
        <v>57</v>
      </c>
      <c r="G97" s="60" t="s">
        <v>641</v>
      </c>
      <c r="H97" s="61" t="s">
        <v>642</v>
      </c>
      <c r="I97" s="60">
        <v>350</v>
      </c>
      <c r="J97" s="60">
        <f t="shared" si="5"/>
        <v>350</v>
      </c>
      <c r="K97" s="60">
        <v>350</v>
      </c>
      <c r="L97" s="63"/>
      <c r="M97" s="63"/>
      <c r="N97" s="63"/>
      <c r="O97" s="63"/>
      <c r="P97" s="63"/>
      <c r="Q97" s="63"/>
      <c r="R97" s="60"/>
      <c r="S97" s="63">
        <f t="shared" si="6"/>
        <v>0</v>
      </c>
      <c r="T97" s="60" t="s">
        <v>560</v>
      </c>
      <c r="U97" s="69">
        <v>120</v>
      </c>
      <c r="V97" s="69" t="s">
        <v>41</v>
      </c>
      <c r="W97" s="69" t="s">
        <v>61</v>
      </c>
      <c r="X97" s="69" t="s">
        <v>42</v>
      </c>
      <c r="Y97" s="69" t="s">
        <v>42</v>
      </c>
      <c r="Z97" s="64" t="s">
        <v>643</v>
      </c>
      <c r="AA97" s="69" t="s">
        <v>286</v>
      </c>
      <c r="AB97" s="42" t="s">
        <v>562</v>
      </c>
      <c r="AC97" s="77"/>
      <c r="AD97" s="78"/>
    </row>
    <row r="98" s="42" customFormat="1" ht="54" spans="1:30">
      <c r="A98" s="58" t="s">
        <v>644</v>
      </c>
      <c r="B98" s="59" t="s">
        <v>645</v>
      </c>
      <c r="C98" s="60" t="s">
        <v>646</v>
      </c>
      <c r="D98" s="60" t="s">
        <v>55</v>
      </c>
      <c r="E98" s="61" t="s">
        <v>67</v>
      </c>
      <c r="F98" s="61" t="s">
        <v>78</v>
      </c>
      <c r="G98" s="60" t="s">
        <v>647</v>
      </c>
      <c r="H98" s="61" t="s">
        <v>648</v>
      </c>
      <c r="I98" s="60">
        <v>330</v>
      </c>
      <c r="J98" s="60">
        <f t="shared" si="5"/>
        <v>330</v>
      </c>
      <c r="K98" s="60"/>
      <c r="L98" s="63">
        <v>330</v>
      </c>
      <c r="M98" s="63"/>
      <c r="N98" s="63"/>
      <c r="O98" s="63"/>
      <c r="P98" s="63"/>
      <c r="Q98" s="63"/>
      <c r="R98" s="60"/>
      <c r="S98" s="63">
        <f t="shared" si="6"/>
        <v>0</v>
      </c>
      <c r="T98" s="60" t="s">
        <v>560</v>
      </c>
      <c r="U98" s="69">
        <v>115</v>
      </c>
      <c r="V98" s="69" t="s">
        <v>41</v>
      </c>
      <c r="W98" s="69" t="s">
        <v>61</v>
      </c>
      <c r="X98" s="69" t="s">
        <v>42</v>
      </c>
      <c r="Y98" s="69" t="s">
        <v>42</v>
      </c>
      <c r="Z98" s="64" t="s">
        <v>649</v>
      </c>
      <c r="AA98" s="69" t="s">
        <v>286</v>
      </c>
      <c r="AB98" s="42" t="s">
        <v>562</v>
      </c>
      <c r="AC98" s="77"/>
      <c r="AD98" s="78"/>
    </row>
    <row r="99" s="42" customFormat="1" ht="57" spans="1:30">
      <c r="A99" s="58" t="s">
        <v>650</v>
      </c>
      <c r="B99" s="59" t="s">
        <v>651</v>
      </c>
      <c r="C99" s="60" t="s">
        <v>652</v>
      </c>
      <c r="D99" s="60" t="s">
        <v>55</v>
      </c>
      <c r="E99" s="61" t="s">
        <v>56</v>
      </c>
      <c r="F99" s="61" t="s">
        <v>57</v>
      </c>
      <c r="G99" s="60" t="s">
        <v>653</v>
      </c>
      <c r="H99" s="61" t="s">
        <v>654</v>
      </c>
      <c r="I99" s="60">
        <v>382</v>
      </c>
      <c r="J99" s="60">
        <f t="shared" si="5"/>
        <v>382</v>
      </c>
      <c r="K99" s="60"/>
      <c r="L99" s="63">
        <v>382</v>
      </c>
      <c r="M99" s="63"/>
      <c r="N99" s="63"/>
      <c r="O99" s="63"/>
      <c r="P99" s="63"/>
      <c r="Q99" s="63"/>
      <c r="R99" s="60"/>
      <c r="S99" s="63">
        <f t="shared" si="6"/>
        <v>0</v>
      </c>
      <c r="T99" s="60" t="s">
        <v>560</v>
      </c>
      <c r="U99" s="69">
        <v>127</v>
      </c>
      <c r="V99" s="69" t="s">
        <v>41</v>
      </c>
      <c r="W99" s="69" t="s">
        <v>61</v>
      </c>
      <c r="X99" s="69" t="s">
        <v>42</v>
      </c>
      <c r="Y99" s="69" t="s">
        <v>42</v>
      </c>
      <c r="Z99" s="64" t="s">
        <v>655</v>
      </c>
      <c r="AA99" s="69" t="s">
        <v>195</v>
      </c>
      <c r="AB99" s="42" t="s">
        <v>562</v>
      </c>
      <c r="AC99" s="71"/>
      <c r="AD99" s="72"/>
    </row>
    <row r="100" s="42" customFormat="1" ht="57" spans="1:30">
      <c r="A100" s="58" t="s">
        <v>656</v>
      </c>
      <c r="B100" s="59" t="s">
        <v>657</v>
      </c>
      <c r="C100" s="60" t="s">
        <v>658</v>
      </c>
      <c r="D100" s="60" t="s">
        <v>55</v>
      </c>
      <c r="E100" s="61" t="s">
        <v>56</v>
      </c>
      <c r="F100" s="61" t="s">
        <v>57</v>
      </c>
      <c r="G100" s="60" t="s">
        <v>659</v>
      </c>
      <c r="H100" s="61" t="s">
        <v>660</v>
      </c>
      <c r="I100" s="60">
        <v>366</v>
      </c>
      <c r="J100" s="60">
        <f t="shared" si="5"/>
        <v>366</v>
      </c>
      <c r="K100" s="60">
        <v>366</v>
      </c>
      <c r="L100" s="63"/>
      <c r="M100" s="63"/>
      <c r="N100" s="63"/>
      <c r="O100" s="63"/>
      <c r="P100" s="63"/>
      <c r="Q100" s="63"/>
      <c r="R100" s="60"/>
      <c r="S100" s="63">
        <f t="shared" si="6"/>
        <v>0</v>
      </c>
      <c r="T100" s="60" t="s">
        <v>560</v>
      </c>
      <c r="U100" s="69">
        <v>107</v>
      </c>
      <c r="V100" s="69" t="s">
        <v>41</v>
      </c>
      <c r="W100" s="69" t="s">
        <v>61</v>
      </c>
      <c r="X100" s="69" t="s">
        <v>42</v>
      </c>
      <c r="Y100" s="69" t="s">
        <v>42</v>
      </c>
      <c r="Z100" s="64" t="s">
        <v>661</v>
      </c>
      <c r="AA100" s="69" t="s">
        <v>195</v>
      </c>
      <c r="AB100" s="42" t="s">
        <v>562</v>
      </c>
      <c r="AC100" s="81"/>
      <c r="AD100" s="82"/>
    </row>
    <row r="101" s="42" customFormat="1" ht="57" spans="1:30">
      <c r="A101" s="58" t="s">
        <v>662</v>
      </c>
      <c r="B101" s="59" t="s">
        <v>663</v>
      </c>
      <c r="C101" s="60" t="s">
        <v>664</v>
      </c>
      <c r="D101" s="60" t="s">
        <v>55</v>
      </c>
      <c r="E101" s="61" t="s">
        <v>56</v>
      </c>
      <c r="F101" s="61" t="s">
        <v>57</v>
      </c>
      <c r="G101" s="60" t="s">
        <v>665</v>
      </c>
      <c r="H101" s="61" t="s">
        <v>666</v>
      </c>
      <c r="I101" s="60">
        <v>400</v>
      </c>
      <c r="J101" s="60">
        <f t="shared" si="5"/>
        <v>400</v>
      </c>
      <c r="K101" s="60">
        <v>400</v>
      </c>
      <c r="L101" s="63"/>
      <c r="M101" s="63"/>
      <c r="N101" s="63"/>
      <c r="O101" s="63"/>
      <c r="P101" s="63"/>
      <c r="Q101" s="63"/>
      <c r="R101" s="60"/>
      <c r="S101" s="63">
        <f t="shared" si="6"/>
        <v>0</v>
      </c>
      <c r="T101" s="60" t="s">
        <v>560</v>
      </c>
      <c r="U101" s="69">
        <v>115</v>
      </c>
      <c r="V101" s="69" t="s">
        <v>41</v>
      </c>
      <c r="W101" s="69" t="s">
        <v>61</v>
      </c>
      <c r="X101" s="69" t="s">
        <v>42</v>
      </c>
      <c r="Y101" s="69" t="s">
        <v>42</v>
      </c>
      <c r="Z101" s="64" t="s">
        <v>667</v>
      </c>
      <c r="AA101" s="69" t="s">
        <v>249</v>
      </c>
      <c r="AB101" s="42" t="s">
        <v>562</v>
      </c>
      <c r="AC101" s="81"/>
      <c r="AD101" s="82"/>
    </row>
    <row r="102" s="42" customFormat="1" ht="108" spans="1:30">
      <c r="A102" s="58" t="s">
        <v>668</v>
      </c>
      <c r="B102" s="59" t="s">
        <v>669</v>
      </c>
      <c r="C102" s="60" t="s">
        <v>670</v>
      </c>
      <c r="D102" s="60" t="s">
        <v>55</v>
      </c>
      <c r="E102" s="61" t="s">
        <v>56</v>
      </c>
      <c r="F102" s="61" t="s">
        <v>57</v>
      </c>
      <c r="G102" s="60" t="s">
        <v>671</v>
      </c>
      <c r="H102" s="61" t="s">
        <v>672</v>
      </c>
      <c r="I102" s="60">
        <v>300</v>
      </c>
      <c r="J102" s="60">
        <f t="shared" si="5"/>
        <v>300</v>
      </c>
      <c r="K102" s="60">
        <v>300</v>
      </c>
      <c r="L102" s="63"/>
      <c r="M102" s="63"/>
      <c r="N102" s="63"/>
      <c r="O102" s="63"/>
      <c r="P102" s="63"/>
      <c r="Q102" s="63"/>
      <c r="R102" s="60"/>
      <c r="S102" s="63">
        <f t="shared" si="6"/>
        <v>0</v>
      </c>
      <c r="T102" s="60" t="s">
        <v>560</v>
      </c>
      <c r="U102" s="69">
        <v>90</v>
      </c>
      <c r="V102" s="69" t="s">
        <v>41</v>
      </c>
      <c r="W102" s="69" t="s">
        <v>61</v>
      </c>
      <c r="X102" s="69" t="s">
        <v>42</v>
      </c>
      <c r="Y102" s="69" t="s">
        <v>42</v>
      </c>
      <c r="Z102" s="64" t="s">
        <v>673</v>
      </c>
      <c r="AA102" s="69" t="s">
        <v>181</v>
      </c>
      <c r="AB102" s="42" t="s">
        <v>562</v>
      </c>
      <c r="AC102" s="71"/>
      <c r="AD102" s="72"/>
    </row>
    <row r="103" s="42" customFormat="1" ht="108" spans="1:30">
      <c r="A103" s="58" t="s">
        <v>674</v>
      </c>
      <c r="B103" s="59" t="s">
        <v>675</v>
      </c>
      <c r="C103" s="60" t="s">
        <v>676</v>
      </c>
      <c r="D103" s="60" t="s">
        <v>55</v>
      </c>
      <c r="E103" s="61" t="s">
        <v>56</v>
      </c>
      <c r="F103" s="61" t="s">
        <v>57</v>
      </c>
      <c r="G103" s="60" t="s">
        <v>677</v>
      </c>
      <c r="H103" s="61" t="s">
        <v>678</v>
      </c>
      <c r="I103" s="60">
        <v>600</v>
      </c>
      <c r="J103" s="60">
        <f t="shared" si="5"/>
        <v>600</v>
      </c>
      <c r="K103" s="60">
        <v>600</v>
      </c>
      <c r="L103" s="63"/>
      <c r="M103" s="63"/>
      <c r="N103" s="63"/>
      <c r="O103" s="63"/>
      <c r="P103" s="63"/>
      <c r="Q103" s="63"/>
      <c r="R103" s="60"/>
      <c r="S103" s="63">
        <f t="shared" si="6"/>
        <v>0</v>
      </c>
      <c r="T103" s="60" t="s">
        <v>560</v>
      </c>
      <c r="U103" s="69">
        <v>150</v>
      </c>
      <c r="V103" s="69" t="s">
        <v>41</v>
      </c>
      <c r="W103" s="69" t="s">
        <v>61</v>
      </c>
      <c r="X103" s="69" t="s">
        <v>42</v>
      </c>
      <c r="Y103" s="69" t="s">
        <v>42</v>
      </c>
      <c r="Z103" s="64" t="s">
        <v>679</v>
      </c>
      <c r="AA103" s="60" t="s">
        <v>256</v>
      </c>
      <c r="AB103" s="42" t="s">
        <v>562</v>
      </c>
      <c r="AC103" s="67"/>
      <c r="AD103" s="68"/>
    </row>
    <row r="104" s="42" customFormat="1" ht="94.5" spans="1:30">
      <c r="A104" s="58" t="s">
        <v>680</v>
      </c>
      <c r="B104" s="59" t="s">
        <v>681</v>
      </c>
      <c r="C104" s="60" t="s">
        <v>682</v>
      </c>
      <c r="D104" s="60" t="s">
        <v>55</v>
      </c>
      <c r="E104" s="61" t="s">
        <v>56</v>
      </c>
      <c r="F104" s="61" t="s">
        <v>57</v>
      </c>
      <c r="G104" s="60" t="s">
        <v>683</v>
      </c>
      <c r="H104" s="61" t="s">
        <v>684</v>
      </c>
      <c r="I104" s="60">
        <v>350</v>
      </c>
      <c r="J104" s="60">
        <f t="shared" si="5"/>
        <v>350</v>
      </c>
      <c r="K104" s="60">
        <v>350</v>
      </c>
      <c r="L104" s="63"/>
      <c r="M104" s="63"/>
      <c r="N104" s="63"/>
      <c r="O104" s="63"/>
      <c r="P104" s="63"/>
      <c r="Q104" s="63"/>
      <c r="R104" s="60"/>
      <c r="S104" s="63">
        <f t="shared" si="6"/>
        <v>0</v>
      </c>
      <c r="T104" s="60" t="s">
        <v>560</v>
      </c>
      <c r="U104" s="69">
        <v>75</v>
      </c>
      <c r="V104" s="69" t="s">
        <v>41</v>
      </c>
      <c r="W104" s="69" t="s">
        <v>61</v>
      </c>
      <c r="X104" s="69" t="s">
        <v>42</v>
      </c>
      <c r="Y104" s="69" t="s">
        <v>42</v>
      </c>
      <c r="Z104" s="64" t="s">
        <v>685</v>
      </c>
      <c r="AA104" s="60" t="s">
        <v>195</v>
      </c>
      <c r="AB104" s="42" t="s">
        <v>686</v>
      </c>
      <c r="AC104" s="71"/>
      <c r="AD104" s="72"/>
    </row>
    <row r="105" s="42" customFormat="1" ht="108" spans="1:30">
      <c r="A105" s="58" t="s">
        <v>687</v>
      </c>
      <c r="B105" s="59" t="s">
        <v>688</v>
      </c>
      <c r="C105" s="60" t="s">
        <v>689</v>
      </c>
      <c r="D105" s="60" t="s">
        <v>55</v>
      </c>
      <c r="E105" s="61" t="s">
        <v>56</v>
      </c>
      <c r="F105" s="61" t="s">
        <v>57</v>
      </c>
      <c r="G105" s="60" t="s">
        <v>690</v>
      </c>
      <c r="H105" s="61" t="s">
        <v>691</v>
      </c>
      <c r="I105" s="60">
        <v>370</v>
      </c>
      <c r="J105" s="60">
        <f t="shared" si="5"/>
        <v>370</v>
      </c>
      <c r="K105" s="60">
        <v>370</v>
      </c>
      <c r="L105" s="63"/>
      <c r="M105" s="63"/>
      <c r="N105" s="63"/>
      <c r="O105" s="63"/>
      <c r="P105" s="63"/>
      <c r="Q105" s="63"/>
      <c r="R105" s="60"/>
      <c r="S105" s="63">
        <f t="shared" si="6"/>
        <v>0</v>
      </c>
      <c r="T105" s="60" t="s">
        <v>560</v>
      </c>
      <c r="U105" s="69">
        <v>76</v>
      </c>
      <c r="V105" s="69" t="s">
        <v>41</v>
      </c>
      <c r="W105" s="69" t="s">
        <v>61</v>
      </c>
      <c r="X105" s="69" t="s">
        <v>42</v>
      </c>
      <c r="Y105" s="69" t="s">
        <v>42</v>
      </c>
      <c r="Z105" s="64" t="s">
        <v>692</v>
      </c>
      <c r="AA105" s="60" t="s">
        <v>228</v>
      </c>
      <c r="AB105" s="42" t="s">
        <v>693</v>
      </c>
      <c r="AC105" s="67"/>
      <c r="AD105" s="68"/>
    </row>
    <row r="106" s="42" customFormat="1" ht="57" spans="1:30">
      <c r="A106" s="58" t="s">
        <v>694</v>
      </c>
      <c r="B106" s="59" t="s">
        <v>695</v>
      </c>
      <c r="C106" s="60" t="s">
        <v>696</v>
      </c>
      <c r="D106" s="60" t="s">
        <v>55</v>
      </c>
      <c r="E106" s="61" t="s">
        <v>56</v>
      </c>
      <c r="F106" s="61" t="s">
        <v>57</v>
      </c>
      <c r="G106" s="60" t="s">
        <v>492</v>
      </c>
      <c r="H106" s="61" t="s">
        <v>697</v>
      </c>
      <c r="I106" s="60">
        <v>400</v>
      </c>
      <c r="J106" s="60">
        <f t="shared" si="5"/>
        <v>400</v>
      </c>
      <c r="K106" s="60">
        <v>400</v>
      </c>
      <c r="L106" s="63"/>
      <c r="M106" s="63"/>
      <c r="N106" s="63"/>
      <c r="O106" s="63"/>
      <c r="P106" s="63"/>
      <c r="Q106" s="63"/>
      <c r="R106" s="60"/>
      <c r="S106" s="63">
        <f t="shared" si="6"/>
        <v>0</v>
      </c>
      <c r="T106" s="60" t="s">
        <v>560</v>
      </c>
      <c r="U106" s="69">
        <v>86</v>
      </c>
      <c r="V106" s="69" t="s">
        <v>41</v>
      </c>
      <c r="W106" s="69" t="s">
        <v>61</v>
      </c>
      <c r="X106" s="69" t="s">
        <v>42</v>
      </c>
      <c r="Y106" s="69" t="s">
        <v>42</v>
      </c>
      <c r="Z106" s="64" t="s">
        <v>698</v>
      </c>
      <c r="AA106" s="60" t="s">
        <v>228</v>
      </c>
      <c r="AB106" s="42" t="s">
        <v>693</v>
      </c>
      <c r="AC106" s="67"/>
      <c r="AD106" s="68" t="s">
        <v>46</v>
      </c>
    </row>
    <row r="107" s="42" customFormat="1" ht="57" spans="1:30">
      <c r="A107" s="58" t="s">
        <v>699</v>
      </c>
      <c r="B107" s="59" t="s">
        <v>700</v>
      </c>
      <c r="C107" s="60" t="s">
        <v>701</v>
      </c>
      <c r="D107" s="60" t="s">
        <v>55</v>
      </c>
      <c r="E107" s="61" t="s">
        <v>56</v>
      </c>
      <c r="F107" s="61" t="s">
        <v>57</v>
      </c>
      <c r="G107" s="60" t="s">
        <v>290</v>
      </c>
      <c r="H107" s="61" t="s">
        <v>702</v>
      </c>
      <c r="I107" s="60">
        <v>376</v>
      </c>
      <c r="J107" s="60">
        <f t="shared" si="5"/>
        <v>376</v>
      </c>
      <c r="K107" s="60">
        <v>376</v>
      </c>
      <c r="L107" s="63"/>
      <c r="M107" s="63"/>
      <c r="N107" s="63"/>
      <c r="O107" s="63"/>
      <c r="P107" s="63"/>
      <c r="Q107" s="63"/>
      <c r="R107" s="60"/>
      <c r="S107" s="63">
        <f t="shared" si="6"/>
        <v>0</v>
      </c>
      <c r="T107" s="60" t="s">
        <v>560</v>
      </c>
      <c r="U107" s="69">
        <v>76</v>
      </c>
      <c r="V107" s="69" t="s">
        <v>41</v>
      </c>
      <c r="W107" s="69" t="s">
        <v>61</v>
      </c>
      <c r="X107" s="69" t="s">
        <v>42</v>
      </c>
      <c r="Y107" s="69" t="s">
        <v>42</v>
      </c>
      <c r="Z107" s="64" t="s">
        <v>703</v>
      </c>
      <c r="AA107" s="60" t="s">
        <v>293</v>
      </c>
      <c r="AB107" s="42" t="s">
        <v>693</v>
      </c>
      <c r="AC107" s="67"/>
      <c r="AD107" s="68" t="s">
        <v>46</v>
      </c>
    </row>
    <row r="108" s="42" customFormat="1" ht="94.5" spans="1:30">
      <c r="A108" s="58" t="s">
        <v>704</v>
      </c>
      <c r="B108" s="59" t="s">
        <v>705</v>
      </c>
      <c r="C108" s="60" t="s">
        <v>706</v>
      </c>
      <c r="D108" s="60" t="s">
        <v>55</v>
      </c>
      <c r="E108" s="61" t="s">
        <v>56</v>
      </c>
      <c r="F108" s="61" t="s">
        <v>57</v>
      </c>
      <c r="G108" s="60" t="s">
        <v>707</v>
      </c>
      <c r="H108" s="61" t="s">
        <v>708</v>
      </c>
      <c r="I108" s="60">
        <v>400</v>
      </c>
      <c r="J108" s="60">
        <f t="shared" si="5"/>
        <v>400</v>
      </c>
      <c r="K108" s="60">
        <v>400</v>
      </c>
      <c r="L108" s="63"/>
      <c r="M108" s="63"/>
      <c r="N108" s="63"/>
      <c r="O108" s="63"/>
      <c r="P108" s="63"/>
      <c r="Q108" s="63"/>
      <c r="R108" s="60"/>
      <c r="S108" s="63">
        <f t="shared" si="6"/>
        <v>0</v>
      </c>
      <c r="T108" s="60" t="s">
        <v>560</v>
      </c>
      <c r="U108" s="69">
        <v>90</v>
      </c>
      <c r="V108" s="69" t="s">
        <v>41</v>
      </c>
      <c r="W108" s="69" t="s">
        <v>61</v>
      </c>
      <c r="X108" s="69" t="s">
        <v>42</v>
      </c>
      <c r="Y108" s="69" t="s">
        <v>42</v>
      </c>
      <c r="Z108" s="64" t="s">
        <v>709</v>
      </c>
      <c r="AA108" s="60" t="s">
        <v>221</v>
      </c>
      <c r="AB108" s="42" t="s">
        <v>693</v>
      </c>
      <c r="AC108" s="67"/>
      <c r="AD108" s="68"/>
    </row>
    <row r="109" s="42" customFormat="1" ht="81" spans="1:30">
      <c r="A109" s="58" t="s">
        <v>710</v>
      </c>
      <c r="B109" s="59" t="s">
        <v>711</v>
      </c>
      <c r="C109" s="60" t="s">
        <v>712</v>
      </c>
      <c r="D109" s="60" t="s">
        <v>55</v>
      </c>
      <c r="E109" s="61" t="s">
        <v>56</v>
      </c>
      <c r="F109" s="61" t="s">
        <v>57</v>
      </c>
      <c r="G109" s="60" t="s">
        <v>713</v>
      </c>
      <c r="H109" s="61" t="s">
        <v>714</v>
      </c>
      <c r="I109" s="60">
        <v>450</v>
      </c>
      <c r="J109" s="60">
        <f t="shared" ref="J109:J136" si="7">SUM(K109:Q109)</f>
        <v>450</v>
      </c>
      <c r="K109" s="60">
        <v>450</v>
      </c>
      <c r="L109" s="63"/>
      <c r="M109" s="63"/>
      <c r="N109" s="63"/>
      <c r="O109" s="63"/>
      <c r="P109" s="63"/>
      <c r="Q109" s="63"/>
      <c r="R109" s="60"/>
      <c r="S109" s="63">
        <f t="shared" ref="S109:S136" si="8">I109-J109</f>
        <v>0</v>
      </c>
      <c r="T109" s="60" t="s">
        <v>560</v>
      </c>
      <c r="U109" s="69">
        <v>98</v>
      </c>
      <c r="V109" s="69" t="s">
        <v>41</v>
      </c>
      <c r="W109" s="69" t="s">
        <v>61</v>
      </c>
      <c r="X109" s="69" t="s">
        <v>42</v>
      </c>
      <c r="Y109" s="69" t="s">
        <v>42</v>
      </c>
      <c r="Z109" s="64" t="s">
        <v>715</v>
      </c>
      <c r="AA109" s="69" t="s">
        <v>716</v>
      </c>
      <c r="AB109" s="42" t="s">
        <v>693</v>
      </c>
      <c r="AC109" s="67"/>
      <c r="AD109" s="68"/>
    </row>
    <row r="110" s="42" customFormat="1" ht="128.25" spans="1:30">
      <c r="A110" s="58" t="s">
        <v>717</v>
      </c>
      <c r="B110" s="59" t="s">
        <v>718</v>
      </c>
      <c r="C110" s="60" t="s">
        <v>719</v>
      </c>
      <c r="D110" s="60" t="s">
        <v>35</v>
      </c>
      <c r="E110" s="61" t="s">
        <v>36</v>
      </c>
      <c r="F110" s="61" t="s">
        <v>720</v>
      </c>
      <c r="G110" s="60" t="s">
        <v>721</v>
      </c>
      <c r="H110" s="61" t="s">
        <v>722</v>
      </c>
      <c r="I110" s="60">
        <v>450</v>
      </c>
      <c r="J110" s="60">
        <f t="shared" si="7"/>
        <v>450</v>
      </c>
      <c r="K110" s="60">
        <v>450</v>
      </c>
      <c r="L110" s="63"/>
      <c r="M110" s="63"/>
      <c r="N110" s="63"/>
      <c r="O110" s="63"/>
      <c r="P110" s="63"/>
      <c r="Q110" s="63"/>
      <c r="R110" s="60"/>
      <c r="S110" s="63">
        <f t="shared" si="8"/>
        <v>0</v>
      </c>
      <c r="T110" s="60" t="s">
        <v>60</v>
      </c>
      <c r="U110" s="69">
        <v>41000</v>
      </c>
      <c r="V110" s="69" t="s">
        <v>41</v>
      </c>
      <c r="W110" s="69"/>
      <c r="X110" s="69" t="s">
        <v>42</v>
      </c>
      <c r="Y110" s="69" t="s">
        <v>41</v>
      </c>
      <c r="Z110" s="64" t="s">
        <v>723</v>
      </c>
      <c r="AA110" s="69" t="s">
        <v>63</v>
      </c>
      <c r="AB110" s="42" t="s">
        <v>693</v>
      </c>
      <c r="AC110" s="67"/>
      <c r="AD110" s="68"/>
    </row>
    <row r="111" s="42" customFormat="1" ht="128.25" spans="1:30">
      <c r="A111" s="58" t="s">
        <v>724</v>
      </c>
      <c r="B111" s="59" t="s">
        <v>725</v>
      </c>
      <c r="C111" s="70" t="s">
        <v>726</v>
      </c>
      <c r="D111" s="60" t="s">
        <v>35</v>
      </c>
      <c r="E111" s="61" t="s">
        <v>36</v>
      </c>
      <c r="F111" s="61" t="s">
        <v>727</v>
      </c>
      <c r="G111" s="60" t="s">
        <v>148</v>
      </c>
      <c r="H111" s="61" t="s">
        <v>728</v>
      </c>
      <c r="I111" s="60">
        <v>2980</v>
      </c>
      <c r="J111" s="60">
        <f t="shared" si="7"/>
        <v>2980</v>
      </c>
      <c r="K111" s="60">
        <v>2980</v>
      </c>
      <c r="L111" s="63"/>
      <c r="M111" s="63"/>
      <c r="N111" s="63"/>
      <c r="O111" s="63"/>
      <c r="P111" s="63"/>
      <c r="Q111" s="63"/>
      <c r="R111" s="60"/>
      <c r="S111" s="63">
        <f t="shared" si="8"/>
        <v>0</v>
      </c>
      <c r="T111" s="60" t="s">
        <v>60</v>
      </c>
      <c r="U111" s="60">
        <v>0</v>
      </c>
      <c r="V111" s="60" t="s">
        <v>41</v>
      </c>
      <c r="W111" s="60"/>
      <c r="X111" s="60" t="s">
        <v>42</v>
      </c>
      <c r="Y111" s="60" t="s">
        <v>41</v>
      </c>
      <c r="Z111" s="64" t="s">
        <v>729</v>
      </c>
      <c r="AA111" s="69" t="s">
        <v>143</v>
      </c>
      <c r="AB111" s="42" t="s">
        <v>693</v>
      </c>
      <c r="AC111" s="87"/>
      <c r="AD111" s="88"/>
    </row>
    <row r="112" s="42" customFormat="1" ht="128.25" spans="1:30">
      <c r="A112" s="58" t="s">
        <v>730</v>
      </c>
      <c r="B112" s="59" t="s">
        <v>731</v>
      </c>
      <c r="C112" s="60" t="s">
        <v>732</v>
      </c>
      <c r="D112" s="60" t="s">
        <v>35</v>
      </c>
      <c r="E112" s="61" t="s">
        <v>36</v>
      </c>
      <c r="F112" s="61" t="s">
        <v>727</v>
      </c>
      <c r="G112" s="60" t="s">
        <v>148</v>
      </c>
      <c r="H112" s="61" t="s">
        <v>733</v>
      </c>
      <c r="I112" s="60">
        <v>2500</v>
      </c>
      <c r="J112" s="60">
        <f t="shared" si="7"/>
        <v>2500</v>
      </c>
      <c r="K112" s="60">
        <v>2500</v>
      </c>
      <c r="L112" s="63"/>
      <c r="M112" s="63"/>
      <c r="N112" s="63"/>
      <c r="O112" s="63"/>
      <c r="P112" s="63"/>
      <c r="Q112" s="63"/>
      <c r="R112" s="60"/>
      <c r="S112" s="63">
        <f t="shared" si="8"/>
        <v>0</v>
      </c>
      <c r="T112" s="60" t="s">
        <v>60</v>
      </c>
      <c r="U112" s="60">
        <v>0</v>
      </c>
      <c r="V112" s="60" t="s">
        <v>41</v>
      </c>
      <c r="W112" s="60"/>
      <c r="X112" s="60" t="s">
        <v>42</v>
      </c>
      <c r="Y112" s="60" t="s">
        <v>41</v>
      </c>
      <c r="Z112" s="64" t="s">
        <v>729</v>
      </c>
      <c r="AA112" s="69" t="s">
        <v>143</v>
      </c>
      <c r="AB112" s="42" t="s">
        <v>693</v>
      </c>
      <c r="AC112" s="87"/>
      <c r="AD112" s="88" t="s">
        <v>734</v>
      </c>
    </row>
    <row r="113" s="42" customFormat="1" ht="128.25" spans="1:30">
      <c r="A113" s="58" t="s">
        <v>735</v>
      </c>
      <c r="B113" s="59" t="s">
        <v>736</v>
      </c>
      <c r="C113" s="60" t="s">
        <v>737</v>
      </c>
      <c r="D113" s="60" t="s">
        <v>35</v>
      </c>
      <c r="E113" s="61" t="s">
        <v>36</v>
      </c>
      <c r="F113" s="61" t="s">
        <v>37</v>
      </c>
      <c r="G113" s="60" t="s">
        <v>148</v>
      </c>
      <c r="H113" s="61" t="s">
        <v>738</v>
      </c>
      <c r="I113" s="60">
        <v>2680</v>
      </c>
      <c r="J113" s="60">
        <f t="shared" si="7"/>
        <v>2680</v>
      </c>
      <c r="K113" s="60"/>
      <c r="L113" s="63">
        <v>2680</v>
      </c>
      <c r="M113" s="63"/>
      <c r="N113" s="63"/>
      <c r="O113" s="63"/>
      <c r="P113" s="63"/>
      <c r="Q113" s="63"/>
      <c r="R113" s="60"/>
      <c r="S113" s="63">
        <f t="shared" si="8"/>
        <v>0</v>
      </c>
      <c r="T113" s="60" t="s">
        <v>60</v>
      </c>
      <c r="U113" s="69"/>
      <c r="V113" s="69" t="s">
        <v>41</v>
      </c>
      <c r="W113" s="69"/>
      <c r="X113" s="69" t="s">
        <v>42</v>
      </c>
      <c r="Y113" s="69" t="s">
        <v>41</v>
      </c>
      <c r="Z113" s="64" t="s">
        <v>729</v>
      </c>
      <c r="AA113" s="60" t="s">
        <v>143</v>
      </c>
      <c r="AB113" s="42" t="s">
        <v>739</v>
      </c>
      <c r="AC113" s="73"/>
      <c r="AD113" s="74"/>
    </row>
    <row r="114" s="42" customFormat="1" ht="128.25" spans="1:30">
      <c r="A114" s="58" t="s">
        <v>740</v>
      </c>
      <c r="B114" s="59" t="s">
        <v>741</v>
      </c>
      <c r="C114" s="60" t="s">
        <v>742</v>
      </c>
      <c r="D114" s="60" t="s">
        <v>35</v>
      </c>
      <c r="E114" s="61" t="s">
        <v>36</v>
      </c>
      <c r="F114" s="61" t="s">
        <v>727</v>
      </c>
      <c r="G114" s="60" t="s">
        <v>148</v>
      </c>
      <c r="H114" s="61" t="s">
        <v>743</v>
      </c>
      <c r="I114" s="60">
        <v>1100</v>
      </c>
      <c r="J114" s="60">
        <f t="shared" si="7"/>
        <v>1100</v>
      </c>
      <c r="K114" s="60">
        <v>1100</v>
      </c>
      <c r="L114" s="63"/>
      <c r="M114" s="63"/>
      <c r="N114" s="63"/>
      <c r="O114" s="63"/>
      <c r="P114" s="63"/>
      <c r="Q114" s="63"/>
      <c r="R114" s="60"/>
      <c r="S114" s="63">
        <f t="shared" si="8"/>
        <v>0</v>
      </c>
      <c r="T114" s="60" t="s">
        <v>60</v>
      </c>
      <c r="U114" s="69"/>
      <c r="V114" s="69" t="s">
        <v>41</v>
      </c>
      <c r="W114" s="69"/>
      <c r="X114" s="69" t="s">
        <v>42</v>
      </c>
      <c r="Y114" s="69" t="s">
        <v>41</v>
      </c>
      <c r="Z114" s="64" t="s">
        <v>729</v>
      </c>
      <c r="AA114" s="60" t="s">
        <v>143</v>
      </c>
      <c r="AB114" s="42" t="s">
        <v>739</v>
      </c>
      <c r="AC114" s="73"/>
      <c r="AD114" s="74"/>
    </row>
    <row r="115" s="42" customFormat="1" ht="128.25" spans="1:30">
      <c r="A115" s="58" t="s">
        <v>744</v>
      </c>
      <c r="B115" s="59" t="s">
        <v>745</v>
      </c>
      <c r="C115" s="60" t="s">
        <v>746</v>
      </c>
      <c r="D115" s="60" t="s">
        <v>35</v>
      </c>
      <c r="E115" s="61" t="s">
        <v>36</v>
      </c>
      <c r="F115" s="61" t="s">
        <v>727</v>
      </c>
      <c r="G115" s="60" t="s">
        <v>148</v>
      </c>
      <c r="H115" s="61" t="s">
        <v>747</v>
      </c>
      <c r="I115" s="60">
        <v>1800</v>
      </c>
      <c r="J115" s="60">
        <f t="shared" si="7"/>
        <v>1800</v>
      </c>
      <c r="K115" s="60"/>
      <c r="L115" s="63">
        <v>1800</v>
      </c>
      <c r="M115" s="63"/>
      <c r="N115" s="63"/>
      <c r="O115" s="63"/>
      <c r="P115" s="63"/>
      <c r="Q115" s="63"/>
      <c r="R115" s="60"/>
      <c r="S115" s="63">
        <f t="shared" si="8"/>
        <v>0</v>
      </c>
      <c r="T115" s="60" t="s">
        <v>60</v>
      </c>
      <c r="U115" s="69"/>
      <c r="V115" s="69" t="s">
        <v>41</v>
      </c>
      <c r="W115" s="69"/>
      <c r="X115" s="69" t="s">
        <v>42</v>
      </c>
      <c r="Y115" s="69" t="s">
        <v>41</v>
      </c>
      <c r="Z115" s="64" t="s">
        <v>729</v>
      </c>
      <c r="AA115" s="69" t="s">
        <v>143</v>
      </c>
      <c r="AB115" s="42" t="s">
        <v>739</v>
      </c>
      <c r="AC115" s="67"/>
      <c r="AD115" s="68"/>
    </row>
    <row r="116" s="42" customFormat="1" ht="128.25" spans="1:30">
      <c r="A116" s="58" t="s">
        <v>748</v>
      </c>
      <c r="B116" s="59" t="s">
        <v>749</v>
      </c>
      <c r="C116" s="60" t="s">
        <v>750</v>
      </c>
      <c r="D116" s="60" t="s">
        <v>35</v>
      </c>
      <c r="E116" s="61" t="s">
        <v>36</v>
      </c>
      <c r="F116" s="61" t="s">
        <v>727</v>
      </c>
      <c r="G116" s="60" t="s">
        <v>148</v>
      </c>
      <c r="H116" s="61" t="s">
        <v>751</v>
      </c>
      <c r="I116" s="60">
        <v>455</v>
      </c>
      <c r="J116" s="60">
        <f t="shared" si="7"/>
        <v>455</v>
      </c>
      <c r="K116" s="60">
        <v>455</v>
      </c>
      <c r="L116" s="63"/>
      <c r="M116" s="63"/>
      <c r="N116" s="63"/>
      <c r="O116" s="63"/>
      <c r="P116" s="63"/>
      <c r="Q116" s="63"/>
      <c r="R116" s="60"/>
      <c r="S116" s="63">
        <f t="shared" si="8"/>
        <v>0</v>
      </c>
      <c r="T116" s="60" t="s">
        <v>60</v>
      </c>
      <c r="U116" s="69"/>
      <c r="V116" s="69" t="s">
        <v>41</v>
      </c>
      <c r="W116" s="69"/>
      <c r="X116" s="69" t="s">
        <v>42</v>
      </c>
      <c r="Y116" s="69" t="s">
        <v>41</v>
      </c>
      <c r="Z116" s="64" t="s">
        <v>729</v>
      </c>
      <c r="AA116" s="69" t="s">
        <v>143</v>
      </c>
      <c r="AB116" s="42" t="s">
        <v>739</v>
      </c>
      <c r="AC116" s="71"/>
      <c r="AD116" s="72"/>
    </row>
    <row r="117" s="42" customFormat="1" ht="128.25" spans="1:30">
      <c r="A117" s="58" t="s">
        <v>752</v>
      </c>
      <c r="B117" s="59" t="s">
        <v>753</v>
      </c>
      <c r="C117" s="60" t="s">
        <v>754</v>
      </c>
      <c r="D117" s="60" t="s">
        <v>35</v>
      </c>
      <c r="E117" s="61" t="s">
        <v>36</v>
      </c>
      <c r="F117" s="61" t="s">
        <v>727</v>
      </c>
      <c r="G117" s="60" t="s">
        <v>755</v>
      </c>
      <c r="H117" s="61" t="s">
        <v>756</v>
      </c>
      <c r="I117" s="60">
        <v>450</v>
      </c>
      <c r="J117" s="60">
        <f t="shared" si="7"/>
        <v>450</v>
      </c>
      <c r="K117" s="60">
        <v>450</v>
      </c>
      <c r="L117" s="63"/>
      <c r="M117" s="63"/>
      <c r="N117" s="63"/>
      <c r="O117" s="63"/>
      <c r="P117" s="63"/>
      <c r="Q117" s="63"/>
      <c r="R117" s="60"/>
      <c r="S117" s="63">
        <f t="shared" si="8"/>
        <v>0</v>
      </c>
      <c r="T117" s="60" t="s">
        <v>60</v>
      </c>
      <c r="U117" s="69"/>
      <c r="V117" s="69" t="s">
        <v>41</v>
      </c>
      <c r="W117" s="69"/>
      <c r="X117" s="69" t="s">
        <v>42</v>
      </c>
      <c r="Y117" s="69" t="s">
        <v>41</v>
      </c>
      <c r="Z117" s="64" t="s">
        <v>729</v>
      </c>
      <c r="AA117" s="69" t="s">
        <v>302</v>
      </c>
      <c r="AB117" s="42" t="s">
        <v>739</v>
      </c>
      <c r="AC117" s="89"/>
      <c r="AD117" s="90"/>
    </row>
    <row r="118" s="42" customFormat="1" ht="128.25" spans="1:30">
      <c r="A118" s="58" t="s">
        <v>757</v>
      </c>
      <c r="B118" s="59" t="s">
        <v>758</v>
      </c>
      <c r="C118" s="60" t="s">
        <v>759</v>
      </c>
      <c r="D118" s="60" t="s">
        <v>35</v>
      </c>
      <c r="E118" s="61" t="s">
        <v>36</v>
      </c>
      <c r="F118" s="61" t="s">
        <v>37</v>
      </c>
      <c r="G118" s="60" t="s">
        <v>760</v>
      </c>
      <c r="H118" s="61" t="s">
        <v>761</v>
      </c>
      <c r="I118" s="60">
        <v>400</v>
      </c>
      <c r="J118" s="60">
        <f t="shared" si="7"/>
        <v>400</v>
      </c>
      <c r="K118" s="60">
        <v>400</v>
      </c>
      <c r="L118" s="63"/>
      <c r="M118" s="63"/>
      <c r="N118" s="63"/>
      <c r="O118" s="63"/>
      <c r="P118" s="63"/>
      <c r="Q118" s="63"/>
      <c r="R118" s="60"/>
      <c r="S118" s="63">
        <f t="shared" si="8"/>
        <v>0</v>
      </c>
      <c r="T118" s="60" t="s">
        <v>60</v>
      </c>
      <c r="U118" s="69"/>
      <c r="V118" s="69" t="s">
        <v>41</v>
      </c>
      <c r="W118" s="69"/>
      <c r="X118" s="69" t="s">
        <v>42</v>
      </c>
      <c r="Y118" s="69" t="s">
        <v>41</v>
      </c>
      <c r="Z118" s="64" t="s">
        <v>762</v>
      </c>
      <c r="AA118" s="69" t="s">
        <v>392</v>
      </c>
      <c r="AB118" s="42" t="s">
        <v>763</v>
      </c>
      <c r="AC118" s="71"/>
      <c r="AD118" s="72" t="s">
        <v>137</v>
      </c>
    </row>
    <row r="119" s="42" customFormat="1" ht="128.25" spans="1:30">
      <c r="A119" s="58" t="s">
        <v>764</v>
      </c>
      <c r="B119" s="59" t="s">
        <v>765</v>
      </c>
      <c r="C119" s="60" t="s">
        <v>766</v>
      </c>
      <c r="D119" s="60" t="s">
        <v>35</v>
      </c>
      <c r="E119" s="61" t="s">
        <v>36</v>
      </c>
      <c r="F119" s="61" t="s">
        <v>727</v>
      </c>
      <c r="G119" s="60" t="s">
        <v>492</v>
      </c>
      <c r="H119" s="61" t="s">
        <v>767</v>
      </c>
      <c r="I119" s="60">
        <v>500</v>
      </c>
      <c r="J119" s="60">
        <f t="shared" si="7"/>
        <v>500</v>
      </c>
      <c r="K119" s="60">
        <v>500</v>
      </c>
      <c r="L119" s="63"/>
      <c r="M119" s="63"/>
      <c r="N119" s="63"/>
      <c r="O119" s="63"/>
      <c r="P119" s="63"/>
      <c r="Q119" s="63"/>
      <c r="R119" s="60"/>
      <c r="S119" s="63">
        <f t="shared" si="8"/>
        <v>0</v>
      </c>
      <c r="T119" s="60" t="s">
        <v>60</v>
      </c>
      <c r="U119" s="69"/>
      <c r="V119" s="69" t="s">
        <v>41</v>
      </c>
      <c r="W119" s="69"/>
      <c r="X119" s="69" t="s">
        <v>42</v>
      </c>
      <c r="Y119" s="69" t="s">
        <v>41</v>
      </c>
      <c r="Z119" s="64" t="s">
        <v>768</v>
      </c>
      <c r="AA119" s="69" t="s">
        <v>228</v>
      </c>
      <c r="AB119" s="42" t="s">
        <v>763</v>
      </c>
      <c r="AC119" s="71"/>
      <c r="AD119" s="72" t="s">
        <v>137</v>
      </c>
    </row>
    <row r="120" s="42" customFormat="1" ht="128.25" spans="1:30">
      <c r="A120" s="58" t="s">
        <v>769</v>
      </c>
      <c r="B120" s="59" t="s">
        <v>770</v>
      </c>
      <c r="C120" s="60" t="s">
        <v>771</v>
      </c>
      <c r="D120" s="60" t="s">
        <v>35</v>
      </c>
      <c r="E120" s="61" t="s">
        <v>36</v>
      </c>
      <c r="F120" s="61" t="s">
        <v>60</v>
      </c>
      <c r="G120" s="60" t="s">
        <v>38</v>
      </c>
      <c r="H120" s="61" t="s">
        <v>772</v>
      </c>
      <c r="I120" s="60">
        <v>1000</v>
      </c>
      <c r="J120" s="60">
        <f t="shared" si="7"/>
        <v>1000</v>
      </c>
      <c r="K120" s="60"/>
      <c r="L120" s="60">
        <v>1000</v>
      </c>
      <c r="M120" s="63"/>
      <c r="N120" s="63"/>
      <c r="O120" s="63"/>
      <c r="P120" s="63"/>
      <c r="Q120" s="63"/>
      <c r="R120" s="60"/>
      <c r="S120" s="63">
        <f t="shared" si="8"/>
        <v>0</v>
      </c>
      <c r="T120" s="60" t="s">
        <v>60</v>
      </c>
      <c r="U120" s="69">
        <v>350</v>
      </c>
      <c r="V120" s="69" t="s">
        <v>41</v>
      </c>
      <c r="W120" s="69"/>
      <c r="X120" s="69" t="s">
        <v>42</v>
      </c>
      <c r="Y120" s="69" t="s">
        <v>41</v>
      </c>
      <c r="Z120" s="64" t="s">
        <v>773</v>
      </c>
      <c r="AA120" s="69" t="s">
        <v>44</v>
      </c>
      <c r="AB120" s="42" t="s">
        <v>763</v>
      </c>
      <c r="AC120" s="71"/>
      <c r="AD120" s="72" t="s">
        <v>46</v>
      </c>
    </row>
    <row r="121" s="42" customFormat="1" ht="135" spans="1:30">
      <c r="A121" s="58" t="s">
        <v>774</v>
      </c>
      <c r="B121" s="59" t="s">
        <v>775</v>
      </c>
      <c r="C121" s="60" t="s">
        <v>776</v>
      </c>
      <c r="D121" s="60" t="s">
        <v>35</v>
      </c>
      <c r="E121" s="61" t="s">
        <v>777</v>
      </c>
      <c r="F121" s="61" t="s">
        <v>778</v>
      </c>
      <c r="G121" s="60" t="s">
        <v>779</v>
      </c>
      <c r="H121" s="61" t="s">
        <v>780</v>
      </c>
      <c r="I121" s="60">
        <v>900</v>
      </c>
      <c r="J121" s="60">
        <f t="shared" si="7"/>
        <v>900</v>
      </c>
      <c r="K121" s="60"/>
      <c r="L121" s="60">
        <v>900</v>
      </c>
      <c r="M121" s="63"/>
      <c r="N121" s="63"/>
      <c r="O121" s="63"/>
      <c r="P121" s="63"/>
      <c r="Q121" s="63"/>
      <c r="R121" s="60"/>
      <c r="S121" s="63">
        <f t="shared" si="8"/>
        <v>0</v>
      </c>
      <c r="T121" s="60" t="s">
        <v>60</v>
      </c>
      <c r="U121" s="69">
        <v>4076</v>
      </c>
      <c r="V121" s="69" t="s">
        <v>41</v>
      </c>
      <c r="W121" s="69"/>
      <c r="X121" s="69" t="s">
        <v>42</v>
      </c>
      <c r="Y121" s="69" t="s">
        <v>41</v>
      </c>
      <c r="Z121" s="64" t="s">
        <v>781</v>
      </c>
      <c r="AA121" s="69" t="s">
        <v>214</v>
      </c>
      <c r="AB121" s="42" t="s">
        <v>739</v>
      </c>
      <c r="AC121" s="71"/>
      <c r="AD121" s="72"/>
    </row>
    <row r="122" ht="74" customHeight="1" spans="1:30">
      <c r="A122" s="58" t="s">
        <v>782</v>
      </c>
      <c r="B122" s="91" t="s">
        <v>783</v>
      </c>
      <c r="C122" s="92" t="s">
        <v>784</v>
      </c>
      <c r="D122" s="60" t="s">
        <v>35</v>
      </c>
      <c r="E122" s="61" t="s">
        <v>777</v>
      </c>
      <c r="F122" s="61" t="s">
        <v>785</v>
      </c>
      <c r="G122" s="92" t="s">
        <v>786</v>
      </c>
      <c r="H122" s="91" t="s">
        <v>787</v>
      </c>
      <c r="I122" s="60">
        <v>1200</v>
      </c>
      <c r="J122" s="60">
        <f t="shared" si="7"/>
        <v>1200</v>
      </c>
      <c r="K122" s="60">
        <v>1200</v>
      </c>
      <c r="L122" s="63"/>
      <c r="M122" s="63"/>
      <c r="N122" s="63"/>
      <c r="O122" s="63"/>
      <c r="P122" s="63"/>
      <c r="Q122" s="63"/>
      <c r="R122" s="60"/>
      <c r="S122" s="63">
        <f t="shared" si="8"/>
        <v>0</v>
      </c>
      <c r="T122" s="63" t="s">
        <v>60</v>
      </c>
      <c r="U122" s="69">
        <v>5723</v>
      </c>
      <c r="V122" s="69" t="s">
        <v>41</v>
      </c>
      <c r="W122" s="69"/>
      <c r="X122" s="69" t="s">
        <v>42</v>
      </c>
      <c r="Y122" s="69" t="s">
        <v>41</v>
      </c>
      <c r="Z122" s="64" t="s">
        <v>788</v>
      </c>
      <c r="AA122" s="60" t="s">
        <v>221</v>
      </c>
    </row>
    <row r="123" ht="74" customHeight="1" spans="1:30">
      <c r="A123" s="58" t="s">
        <v>789</v>
      </c>
      <c r="B123" s="91" t="s">
        <v>790</v>
      </c>
      <c r="C123" s="92" t="s">
        <v>791</v>
      </c>
      <c r="D123" s="60" t="s">
        <v>35</v>
      </c>
      <c r="E123" s="61" t="s">
        <v>777</v>
      </c>
      <c r="F123" s="61" t="s">
        <v>785</v>
      </c>
      <c r="G123" s="92" t="s">
        <v>381</v>
      </c>
      <c r="H123" s="91" t="s">
        <v>792</v>
      </c>
      <c r="I123" s="60">
        <v>450</v>
      </c>
      <c r="J123" s="60">
        <f t="shared" si="7"/>
        <v>450</v>
      </c>
      <c r="K123" s="60"/>
      <c r="L123" s="60">
        <v>450</v>
      </c>
      <c r="M123" s="63"/>
      <c r="N123" s="63"/>
      <c r="O123" s="63"/>
      <c r="P123" s="63"/>
      <c r="Q123" s="63"/>
      <c r="R123" s="60"/>
      <c r="S123" s="63">
        <f t="shared" si="8"/>
        <v>0</v>
      </c>
      <c r="T123" s="63" t="s">
        <v>60</v>
      </c>
      <c r="U123" s="69">
        <v>4364</v>
      </c>
      <c r="V123" s="69" t="s">
        <v>41</v>
      </c>
      <c r="W123" s="69"/>
      <c r="X123" s="69" t="s">
        <v>42</v>
      </c>
      <c r="Y123" s="69" t="s">
        <v>41</v>
      </c>
      <c r="Z123" s="64" t="s">
        <v>788</v>
      </c>
      <c r="AA123" s="60" t="s">
        <v>308</v>
      </c>
    </row>
    <row r="124" ht="74" customHeight="1" spans="1:30">
      <c r="A124" s="58" t="s">
        <v>793</v>
      </c>
      <c r="B124" s="91" t="s">
        <v>794</v>
      </c>
      <c r="C124" s="92" t="s">
        <v>795</v>
      </c>
      <c r="D124" s="60" t="s">
        <v>35</v>
      </c>
      <c r="E124" s="61" t="s">
        <v>777</v>
      </c>
      <c r="F124" s="61" t="s">
        <v>796</v>
      </c>
      <c r="G124" s="92" t="s">
        <v>797</v>
      </c>
      <c r="H124" s="91" t="s">
        <v>798</v>
      </c>
      <c r="I124" s="60">
        <v>1500</v>
      </c>
      <c r="J124" s="60">
        <f t="shared" si="7"/>
        <v>1500</v>
      </c>
      <c r="K124" s="60"/>
      <c r="L124" s="60">
        <v>1500</v>
      </c>
      <c r="M124" s="63"/>
      <c r="N124" s="63"/>
      <c r="O124" s="63"/>
      <c r="P124" s="63"/>
      <c r="Q124" s="63"/>
      <c r="R124" s="60"/>
      <c r="S124" s="63">
        <f t="shared" si="8"/>
        <v>0</v>
      </c>
      <c r="T124" s="63" t="s">
        <v>60</v>
      </c>
      <c r="U124" s="69">
        <v>13089</v>
      </c>
      <c r="V124" s="69" t="s">
        <v>41</v>
      </c>
      <c r="W124" s="69"/>
      <c r="X124" s="69" t="s">
        <v>42</v>
      </c>
      <c r="Y124" s="69" t="s">
        <v>41</v>
      </c>
      <c r="Z124" s="64" t="s">
        <v>799</v>
      </c>
      <c r="AA124" s="60" t="s">
        <v>800</v>
      </c>
    </row>
    <row r="125" ht="74" customHeight="1" spans="1:30">
      <c r="A125" s="58" t="s">
        <v>801</v>
      </c>
      <c r="B125" s="91" t="s">
        <v>802</v>
      </c>
      <c r="C125" s="92" t="s">
        <v>803</v>
      </c>
      <c r="D125" s="60" t="s">
        <v>35</v>
      </c>
      <c r="E125" s="61" t="s">
        <v>777</v>
      </c>
      <c r="F125" s="61" t="s">
        <v>785</v>
      </c>
      <c r="G125" s="92" t="s">
        <v>804</v>
      </c>
      <c r="H125" s="91" t="s">
        <v>805</v>
      </c>
      <c r="I125" s="60">
        <v>3800</v>
      </c>
      <c r="J125" s="60">
        <f t="shared" si="7"/>
        <v>3800</v>
      </c>
      <c r="K125" s="60">
        <v>3800</v>
      </c>
      <c r="L125" s="63"/>
      <c r="M125" s="63"/>
      <c r="N125" s="63"/>
      <c r="O125" s="63"/>
      <c r="P125" s="63"/>
      <c r="Q125" s="63"/>
      <c r="R125" s="60"/>
      <c r="S125" s="63">
        <f t="shared" si="8"/>
        <v>0</v>
      </c>
      <c r="T125" s="63" t="s">
        <v>60</v>
      </c>
      <c r="U125" s="69">
        <v>18547</v>
      </c>
      <c r="V125" s="69" t="s">
        <v>41</v>
      </c>
      <c r="W125" s="69"/>
      <c r="X125" s="69" t="s">
        <v>42</v>
      </c>
      <c r="Y125" s="69" t="s">
        <v>41</v>
      </c>
      <c r="Z125" s="64" t="s">
        <v>806</v>
      </c>
      <c r="AA125" s="60" t="s">
        <v>800</v>
      </c>
    </row>
    <row r="126" ht="74" customHeight="1" spans="1:30">
      <c r="A126" s="58" t="s">
        <v>807</v>
      </c>
      <c r="B126" s="91" t="s">
        <v>808</v>
      </c>
      <c r="C126" s="92" t="s">
        <v>809</v>
      </c>
      <c r="D126" s="60" t="s">
        <v>35</v>
      </c>
      <c r="E126" s="61" t="s">
        <v>810</v>
      </c>
      <c r="F126" s="61" t="s">
        <v>810</v>
      </c>
      <c r="G126" s="92" t="s">
        <v>811</v>
      </c>
      <c r="H126" s="91" t="s">
        <v>812</v>
      </c>
      <c r="I126" s="60">
        <v>100</v>
      </c>
      <c r="J126" s="60">
        <f t="shared" si="7"/>
        <v>100</v>
      </c>
      <c r="K126" s="60"/>
      <c r="L126" s="63">
        <v>100</v>
      </c>
      <c r="M126" s="63"/>
      <c r="N126" s="63"/>
      <c r="O126" s="63"/>
      <c r="P126" s="63"/>
      <c r="Q126" s="63"/>
      <c r="R126" s="60"/>
      <c r="S126" s="63">
        <f t="shared" si="8"/>
        <v>0</v>
      </c>
      <c r="T126" s="63" t="s">
        <v>60</v>
      </c>
      <c r="U126" s="69">
        <v>9221</v>
      </c>
      <c r="V126" s="69" t="s">
        <v>41</v>
      </c>
      <c r="W126" s="69"/>
      <c r="X126" s="69" t="s">
        <v>41</v>
      </c>
      <c r="Y126" s="69" t="s">
        <v>41</v>
      </c>
      <c r="Z126" s="64" t="s">
        <v>813</v>
      </c>
      <c r="AA126" s="60" t="s">
        <v>286</v>
      </c>
    </row>
    <row r="127" ht="74" customHeight="1" spans="1:30">
      <c r="A127" s="58" t="s">
        <v>814</v>
      </c>
      <c r="B127" s="91" t="s">
        <v>815</v>
      </c>
      <c r="C127" s="92" t="s">
        <v>816</v>
      </c>
      <c r="D127" s="60" t="s">
        <v>35</v>
      </c>
      <c r="E127" s="61" t="s">
        <v>777</v>
      </c>
      <c r="F127" s="61" t="s">
        <v>796</v>
      </c>
      <c r="G127" s="93" t="s">
        <v>811</v>
      </c>
      <c r="H127" s="91" t="s">
        <v>817</v>
      </c>
      <c r="I127" s="60">
        <v>230</v>
      </c>
      <c r="J127" s="60">
        <f t="shared" si="7"/>
        <v>230</v>
      </c>
      <c r="K127" s="60"/>
      <c r="L127" s="63">
        <v>230</v>
      </c>
      <c r="M127" s="63"/>
      <c r="N127" s="63"/>
      <c r="O127" s="63"/>
      <c r="P127" s="63"/>
      <c r="Q127" s="63"/>
      <c r="R127" s="60"/>
      <c r="S127" s="63">
        <f t="shared" si="8"/>
        <v>0</v>
      </c>
      <c r="T127" s="63" t="s">
        <v>60</v>
      </c>
      <c r="U127" s="69">
        <v>7037</v>
      </c>
      <c r="V127" s="69" t="s">
        <v>41</v>
      </c>
      <c r="W127" s="69"/>
      <c r="X127" s="69" t="s">
        <v>42</v>
      </c>
      <c r="Y127" s="69" t="s">
        <v>41</v>
      </c>
      <c r="Z127" s="64" t="s">
        <v>813</v>
      </c>
      <c r="AA127" s="60" t="s">
        <v>286</v>
      </c>
    </row>
    <row r="128" ht="74" customHeight="1" spans="1:30">
      <c r="A128" s="58" t="s">
        <v>818</v>
      </c>
      <c r="B128" s="91" t="s">
        <v>819</v>
      </c>
      <c r="C128" s="92" t="s">
        <v>820</v>
      </c>
      <c r="D128" s="60" t="s">
        <v>35</v>
      </c>
      <c r="E128" s="61" t="s">
        <v>777</v>
      </c>
      <c r="F128" s="61" t="s">
        <v>785</v>
      </c>
      <c r="G128" s="93" t="s">
        <v>811</v>
      </c>
      <c r="H128" s="91" t="s">
        <v>821</v>
      </c>
      <c r="I128" s="60">
        <v>2500</v>
      </c>
      <c r="J128" s="60">
        <f t="shared" si="7"/>
        <v>2500</v>
      </c>
      <c r="K128" s="60">
        <v>2500</v>
      </c>
      <c r="L128" s="63"/>
      <c r="M128" s="63"/>
      <c r="N128" s="63"/>
      <c r="O128" s="63"/>
      <c r="P128" s="63"/>
      <c r="Q128" s="63"/>
      <c r="R128" s="60"/>
      <c r="S128" s="63">
        <f t="shared" si="8"/>
        <v>0</v>
      </c>
      <c r="T128" s="60" t="s">
        <v>60</v>
      </c>
      <c r="U128" s="60">
        <v>9221</v>
      </c>
      <c r="V128" s="60" t="s">
        <v>41</v>
      </c>
      <c r="W128" s="60"/>
      <c r="X128" s="60" t="s">
        <v>42</v>
      </c>
      <c r="Y128" s="60" t="s">
        <v>41</v>
      </c>
      <c r="Z128" s="64" t="s">
        <v>813</v>
      </c>
      <c r="AA128" s="60" t="s">
        <v>286</v>
      </c>
    </row>
    <row r="129" ht="74" customHeight="1" spans="1:27">
      <c r="A129" s="58" t="s">
        <v>822</v>
      </c>
      <c r="B129" s="91" t="s">
        <v>823</v>
      </c>
      <c r="C129" s="92" t="s">
        <v>824</v>
      </c>
      <c r="D129" s="60" t="s">
        <v>35</v>
      </c>
      <c r="E129" s="61" t="s">
        <v>36</v>
      </c>
      <c r="F129" s="61" t="s">
        <v>727</v>
      </c>
      <c r="G129" s="93" t="s">
        <v>811</v>
      </c>
      <c r="H129" s="91" t="s">
        <v>825</v>
      </c>
      <c r="I129" s="60">
        <v>700</v>
      </c>
      <c r="J129" s="60">
        <f t="shared" si="7"/>
        <v>700</v>
      </c>
      <c r="K129" s="60"/>
      <c r="L129" s="63">
        <v>700</v>
      </c>
      <c r="M129" s="63"/>
      <c r="N129" s="63"/>
      <c r="O129" s="63"/>
      <c r="P129" s="63"/>
      <c r="Q129" s="63"/>
      <c r="R129" s="60"/>
      <c r="S129" s="63">
        <f t="shared" si="8"/>
        <v>0</v>
      </c>
      <c r="T129" s="63" t="s">
        <v>60</v>
      </c>
      <c r="U129" s="69">
        <v>9221</v>
      </c>
      <c r="V129" s="69" t="s">
        <v>41</v>
      </c>
      <c r="W129" s="69"/>
      <c r="X129" s="69" t="s">
        <v>42</v>
      </c>
      <c r="Y129" s="69" t="s">
        <v>41</v>
      </c>
      <c r="Z129" s="64" t="s">
        <v>729</v>
      </c>
      <c r="AA129" s="60" t="s">
        <v>286</v>
      </c>
    </row>
    <row r="130" ht="74" customHeight="1" spans="1:27">
      <c r="A130" s="58" t="s">
        <v>826</v>
      </c>
      <c r="B130" s="91" t="s">
        <v>827</v>
      </c>
      <c r="C130" s="92" t="s">
        <v>828</v>
      </c>
      <c r="D130" s="60" t="s">
        <v>55</v>
      </c>
      <c r="E130" s="61" t="s">
        <v>333</v>
      </c>
      <c r="F130" s="61" t="s">
        <v>333</v>
      </c>
      <c r="G130" s="93" t="s">
        <v>829</v>
      </c>
      <c r="H130" s="91" t="s">
        <v>830</v>
      </c>
      <c r="I130" s="60">
        <v>1200</v>
      </c>
      <c r="J130" s="60">
        <f t="shared" si="7"/>
        <v>1200</v>
      </c>
      <c r="K130" s="60">
        <v>1200</v>
      </c>
      <c r="L130" s="63"/>
      <c r="M130" s="63"/>
      <c r="N130" s="63"/>
      <c r="O130" s="63"/>
      <c r="P130" s="63"/>
      <c r="Q130" s="63"/>
      <c r="R130" s="60"/>
      <c r="S130" s="63">
        <f t="shared" si="8"/>
        <v>0</v>
      </c>
      <c r="T130" s="60" t="s">
        <v>443</v>
      </c>
      <c r="U130" s="69">
        <v>20</v>
      </c>
      <c r="V130" s="69" t="s">
        <v>41</v>
      </c>
      <c r="W130" s="69"/>
      <c r="X130" s="69" t="s">
        <v>42</v>
      </c>
      <c r="Y130" s="69" t="s">
        <v>41</v>
      </c>
      <c r="Z130" s="64" t="s">
        <v>831</v>
      </c>
      <c r="AA130" s="60" t="s">
        <v>286</v>
      </c>
    </row>
    <row r="131" ht="74" customHeight="1" spans="1:27">
      <c r="A131" s="58" t="s">
        <v>832</v>
      </c>
      <c r="B131" s="91" t="s">
        <v>833</v>
      </c>
      <c r="C131" s="92" t="s">
        <v>834</v>
      </c>
      <c r="D131" s="60" t="s">
        <v>35</v>
      </c>
      <c r="E131" s="61" t="s">
        <v>777</v>
      </c>
      <c r="F131" s="61" t="s">
        <v>835</v>
      </c>
      <c r="G131" s="93" t="s">
        <v>836</v>
      </c>
      <c r="H131" s="91" t="s">
        <v>837</v>
      </c>
      <c r="I131" s="60">
        <v>220</v>
      </c>
      <c r="J131" s="60">
        <f t="shared" si="7"/>
        <v>220</v>
      </c>
      <c r="K131" s="60"/>
      <c r="L131" s="63">
        <v>220</v>
      </c>
      <c r="M131" s="63"/>
      <c r="N131" s="63"/>
      <c r="O131" s="63"/>
      <c r="P131" s="63"/>
      <c r="Q131" s="63"/>
      <c r="R131" s="60"/>
      <c r="S131" s="63">
        <f t="shared" si="8"/>
        <v>0</v>
      </c>
      <c r="T131" s="63" t="s">
        <v>60</v>
      </c>
      <c r="U131" s="69">
        <v>200</v>
      </c>
      <c r="V131" s="69" t="s">
        <v>41</v>
      </c>
      <c r="W131" s="69"/>
      <c r="X131" s="69" t="s">
        <v>42</v>
      </c>
      <c r="Y131" s="69" t="s">
        <v>41</v>
      </c>
      <c r="Z131" s="64" t="s">
        <v>838</v>
      </c>
      <c r="AA131" s="60" t="s">
        <v>286</v>
      </c>
    </row>
    <row r="132" ht="74" customHeight="1" spans="1:27">
      <c r="A132" s="58" t="s">
        <v>839</v>
      </c>
      <c r="B132" s="91" t="s">
        <v>840</v>
      </c>
      <c r="C132" s="92" t="s">
        <v>841</v>
      </c>
      <c r="D132" s="60" t="s">
        <v>35</v>
      </c>
      <c r="E132" s="61" t="s">
        <v>777</v>
      </c>
      <c r="F132" s="61" t="s">
        <v>835</v>
      </c>
      <c r="G132" s="93" t="s">
        <v>842</v>
      </c>
      <c r="H132" s="91" t="s">
        <v>843</v>
      </c>
      <c r="I132" s="60">
        <v>385</v>
      </c>
      <c r="J132" s="60">
        <f t="shared" si="7"/>
        <v>385</v>
      </c>
      <c r="K132" s="60"/>
      <c r="L132" s="63">
        <v>385</v>
      </c>
      <c r="M132" s="63"/>
      <c r="N132" s="63"/>
      <c r="O132" s="63"/>
      <c r="P132" s="63"/>
      <c r="Q132" s="63"/>
      <c r="R132" s="60"/>
      <c r="S132" s="63">
        <f t="shared" si="8"/>
        <v>0</v>
      </c>
      <c r="T132" s="63" t="s">
        <v>60</v>
      </c>
      <c r="U132" s="69">
        <v>353</v>
      </c>
      <c r="V132" s="69" t="s">
        <v>41</v>
      </c>
      <c r="W132" s="69"/>
      <c r="X132" s="69" t="s">
        <v>42</v>
      </c>
      <c r="Y132" s="69" t="s">
        <v>41</v>
      </c>
      <c r="Z132" s="64" t="s">
        <v>838</v>
      </c>
      <c r="AA132" s="60" t="s">
        <v>286</v>
      </c>
    </row>
    <row r="133" ht="74" customHeight="1" spans="1:27">
      <c r="A133" s="58" t="s">
        <v>844</v>
      </c>
      <c r="B133" s="91" t="s">
        <v>845</v>
      </c>
      <c r="C133" s="92" t="s">
        <v>846</v>
      </c>
      <c r="D133" s="60" t="s">
        <v>55</v>
      </c>
      <c r="E133" s="61" t="s">
        <v>67</v>
      </c>
      <c r="F133" s="61" t="s">
        <v>78</v>
      </c>
      <c r="G133" s="93" t="s">
        <v>847</v>
      </c>
      <c r="H133" s="91" t="s">
        <v>848</v>
      </c>
      <c r="I133" s="60">
        <v>900</v>
      </c>
      <c r="J133" s="60">
        <f t="shared" si="7"/>
        <v>900</v>
      </c>
      <c r="K133" s="60">
        <v>900</v>
      </c>
      <c r="L133" s="63"/>
      <c r="M133" s="63"/>
      <c r="N133" s="63"/>
      <c r="O133" s="63"/>
      <c r="P133" s="63"/>
      <c r="Q133" s="63"/>
      <c r="R133" s="60"/>
      <c r="S133" s="63">
        <f t="shared" si="8"/>
        <v>0</v>
      </c>
      <c r="T133" s="60" t="s">
        <v>173</v>
      </c>
      <c r="U133" s="69">
        <v>15</v>
      </c>
      <c r="V133" s="69" t="s">
        <v>41</v>
      </c>
      <c r="W133" s="60" t="s">
        <v>125</v>
      </c>
      <c r="X133" s="69" t="s">
        <v>42</v>
      </c>
      <c r="Y133" s="69" t="s">
        <v>41</v>
      </c>
      <c r="Z133" s="64" t="s">
        <v>187</v>
      </c>
      <c r="AA133" s="60" t="s">
        <v>286</v>
      </c>
    </row>
    <row r="134" ht="74" customHeight="1" spans="1:27">
      <c r="A134" s="58" t="s">
        <v>849</v>
      </c>
      <c r="B134" s="91" t="s">
        <v>850</v>
      </c>
      <c r="C134" s="92" t="s">
        <v>851</v>
      </c>
      <c r="D134" s="60" t="s">
        <v>55</v>
      </c>
      <c r="E134" s="61" t="s">
        <v>387</v>
      </c>
      <c r="F134" s="61" t="s">
        <v>558</v>
      </c>
      <c r="G134" s="93" t="s">
        <v>847</v>
      </c>
      <c r="H134" s="91" t="s">
        <v>852</v>
      </c>
      <c r="I134" s="60">
        <v>300</v>
      </c>
      <c r="J134" s="60">
        <f t="shared" si="7"/>
        <v>300</v>
      </c>
      <c r="K134" s="60"/>
      <c r="L134" s="63">
        <v>300</v>
      </c>
      <c r="M134" s="63"/>
      <c r="N134" s="63"/>
      <c r="O134" s="63"/>
      <c r="P134" s="63"/>
      <c r="Q134" s="63"/>
      <c r="R134" s="60"/>
      <c r="S134" s="63">
        <f t="shared" si="8"/>
        <v>0</v>
      </c>
      <c r="T134" s="60" t="s">
        <v>443</v>
      </c>
      <c r="U134" s="69">
        <v>77</v>
      </c>
      <c r="V134" s="69" t="s">
        <v>41</v>
      </c>
      <c r="W134" s="69"/>
      <c r="X134" s="69" t="s">
        <v>42</v>
      </c>
      <c r="Y134" s="69" t="s">
        <v>41</v>
      </c>
      <c r="Z134" s="64" t="s">
        <v>853</v>
      </c>
      <c r="AA134" s="60" t="s">
        <v>286</v>
      </c>
    </row>
    <row r="135" ht="74" customHeight="1" spans="1:27">
      <c r="A135" s="58" t="s">
        <v>854</v>
      </c>
      <c r="B135" s="91" t="s">
        <v>855</v>
      </c>
      <c r="C135" s="92" t="s">
        <v>856</v>
      </c>
      <c r="D135" s="60" t="s">
        <v>55</v>
      </c>
      <c r="E135" s="61" t="s">
        <v>347</v>
      </c>
      <c r="F135" s="61" t="s">
        <v>409</v>
      </c>
      <c r="G135" s="93" t="s">
        <v>857</v>
      </c>
      <c r="H135" s="91" t="s">
        <v>858</v>
      </c>
      <c r="I135" s="60">
        <v>50</v>
      </c>
      <c r="J135" s="60">
        <f t="shared" si="7"/>
        <v>50</v>
      </c>
      <c r="K135" s="60"/>
      <c r="L135" s="63">
        <v>50</v>
      </c>
      <c r="M135" s="63"/>
      <c r="N135" s="63"/>
      <c r="O135" s="63"/>
      <c r="P135" s="63"/>
      <c r="Q135" s="63"/>
      <c r="R135" s="60"/>
      <c r="S135" s="63">
        <f t="shared" si="8"/>
        <v>0</v>
      </c>
      <c r="T135" s="60" t="s">
        <v>443</v>
      </c>
      <c r="U135" s="69">
        <v>10</v>
      </c>
      <c r="V135" s="69" t="s">
        <v>41</v>
      </c>
      <c r="W135" s="69"/>
      <c r="X135" s="69" t="s">
        <v>42</v>
      </c>
      <c r="Y135" s="69" t="s">
        <v>41</v>
      </c>
      <c r="Z135" s="64" t="s">
        <v>859</v>
      </c>
      <c r="AA135" s="60" t="s">
        <v>286</v>
      </c>
    </row>
    <row r="136" ht="74" customHeight="1" spans="1:27">
      <c r="A136" s="58" t="s">
        <v>860</v>
      </c>
      <c r="B136" s="91" t="s">
        <v>861</v>
      </c>
      <c r="C136" s="92" t="s">
        <v>862</v>
      </c>
      <c r="D136" s="60" t="s">
        <v>55</v>
      </c>
      <c r="E136" s="61" t="s">
        <v>333</v>
      </c>
      <c r="F136" s="61" t="s">
        <v>333</v>
      </c>
      <c r="G136" s="93" t="s">
        <v>863</v>
      </c>
      <c r="H136" s="91" t="s">
        <v>864</v>
      </c>
      <c r="I136" s="60">
        <v>300</v>
      </c>
      <c r="J136" s="60">
        <f t="shared" si="7"/>
        <v>300</v>
      </c>
      <c r="K136" s="60"/>
      <c r="L136" s="63">
        <v>300</v>
      </c>
      <c r="M136" s="63"/>
      <c r="N136" s="63"/>
      <c r="O136" s="63"/>
      <c r="P136" s="63"/>
      <c r="Q136" s="63"/>
      <c r="R136" s="60"/>
      <c r="S136" s="63">
        <f t="shared" si="8"/>
        <v>0</v>
      </c>
      <c r="T136" s="60" t="s">
        <v>443</v>
      </c>
      <c r="U136" s="69">
        <v>10</v>
      </c>
      <c r="V136" s="69" t="s">
        <v>41</v>
      </c>
      <c r="W136" s="69"/>
      <c r="X136" s="69" t="s">
        <v>42</v>
      </c>
      <c r="Y136" s="69" t="s">
        <v>41</v>
      </c>
      <c r="Z136" s="64" t="s">
        <v>865</v>
      </c>
      <c r="AA136" s="60" t="s">
        <v>863</v>
      </c>
    </row>
    <row r="137" ht="74" customHeight="1" spans="1:27">
      <c r="A137" s="94"/>
      <c r="B137" s="95"/>
      <c r="C137" s="96"/>
      <c r="D137" s="95"/>
      <c r="E137" s="95"/>
      <c r="F137" s="95"/>
      <c r="G137" s="97"/>
      <c r="H137" s="95"/>
      <c r="I137" s="98"/>
      <c r="J137" s="45"/>
      <c r="K137" s="45"/>
      <c r="L137" s="99"/>
      <c r="M137" s="99"/>
      <c r="N137" s="99"/>
      <c r="O137" s="99"/>
      <c r="P137" s="99"/>
      <c r="Q137" s="99"/>
      <c r="R137" s="45"/>
      <c r="S137" s="99"/>
      <c r="T137" s="99"/>
      <c r="U137" s="100"/>
      <c r="V137" s="100"/>
      <c r="W137" s="100"/>
      <c r="X137" s="100"/>
      <c r="Y137" s="100"/>
      <c r="AA137" s="99"/>
    </row>
    <row r="138" ht="74" customHeight="1" spans="1:27">
      <c r="A138" s="94"/>
      <c r="B138" s="95"/>
      <c r="C138" s="96"/>
      <c r="D138" s="95"/>
      <c r="E138" s="95"/>
      <c r="F138" s="95"/>
      <c r="G138" s="97"/>
      <c r="H138" s="95"/>
      <c r="I138" s="98"/>
      <c r="J138" s="45"/>
      <c r="K138" s="45"/>
      <c r="L138" s="99"/>
      <c r="M138" s="99"/>
      <c r="N138" s="99"/>
      <c r="O138" s="99"/>
      <c r="P138" s="99"/>
      <c r="Q138" s="99"/>
      <c r="R138" s="45"/>
      <c r="S138" s="99"/>
      <c r="T138" s="99"/>
      <c r="U138" s="100"/>
      <c r="V138" s="100"/>
      <c r="W138" s="100"/>
      <c r="X138" s="100"/>
      <c r="Y138" s="100"/>
      <c r="AA138" s="99"/>
    </row>
    <row r="139" ht="74" customHeight="1" spans="1:27">
      <c r="G139" s="98"/>
      <c r="H139" s="44"/>
      <c r="I139" s="98"/>
      <c r="J139" s="45"/>
      <c r="K139" s="45"/>
      <c r="L139" s="99"/>
      <c r="M139" s="99"/>
      <c r="N139" s="99"/>
      <c r="O139" s="99"/>
      <c r="P139" s="99"/>
      <c r="Q139" s="99"/>
      <c r="R139" s="45"/>
      <c r="S139" s="99"/>
      <c r="T139" s="99"/>
      <c r="U139" s="100"/>
      <c r="V139" s="100"/>
      <c r="W139" s="100"/>
      <c r="X139" s="100"/>
      <c r="Y139" s="100"/>
      <c r="AA139" s="99"/>
    </row>
    <row r="140" ht="74" customHeight="1" spans="1:27">
      <c r="G140" s="98"/>
      <c r="H140" s="44"/>
      <c r="I140" s="98"/>
      <c r="J140" s="45"/>
      <c r="K140" s="45"/>
      <c r="L140" s="99"/>
      <c r="M140" s="99"/>
      <c r="N140" s="99"/>
      <c r="O140" s="99"/>
      <c r="P140" s="99"/>
      <c r="Q140" s="99"/>
      <c r="R140" s="45"/>
      <c r="S140" s="99"/>
      <c r="T140" s="99"/>
      <c r="U140" s="100"/>
      <c r="V140" s="100"/>
      <c r="W140" s="100"/>
      <c r="X140" s="100"/>
      <c r="Y140" s="100"/>
      <c r="AA140" s="99"/>
    </row>
    <row r="141" ht="74" customHeight="1" spans="1:27">
      <c r="G141" s="98"/>
      <c r="H141" s="44"/>
      <c r="I141" s="98"/>
      <c r="J141" s="45"/>
      <c r="K141" s="45"/>
      <c r="L141" s="99"/>
      <c r="M141" s="99"/>
      <c r="N141" s="99"/>
      <c r="O141" s="99"/>
      <c r="P141" s="99"/>
      <c r="Q141" s="99"/>
      <c r="R141" s="45"/>
      <c r="S141" s="99"/>
      <c r="T141" s="99"/>
      <c r="U141" s="100"/>
      <c r="V141" s="100"/>
      <c r="W141" s="100"/>
      <c r="X141" s="100"/>
      <c r="Y141" s="100"/>
      <c r="AA141" s="99"/>
    </row>
    <row r="142" ht="74" customHeight="1" spans="1:27">
      <c r="G142" s="98"/>
      <c r="H142" s="44"/>
      <c r="I142" s="98"/>
      <c r="J142" s="45"/>
      <c r="K142" s="45"/>
      <c r="L142" s="99"/>
      <c r="M142" s="99"/>
      <c r="N142" s="99"/>
      <c r="O142" s="99"/>
      <c r="P142" s="99"/>
      <c r="Q142" s="99"/>
      <c r="R142" s="45"/>
      <c r="S142" s="99"/>
      <c r="T142" s="99"/>
      <c r="U142" s="100"/>
      <c r="V142" s="100"/>
      <c r="W142" s="100"/>
      <c r="X142" s="100"/>
      <c r="Y142" s="100"/>
      <c r="AA142" s="99"/>
    </row>
    <row r="143" ht="74" customHeight="1" spans="1:27">
      <c r="G143" s="98"/>
      <c r="H143" s="44"/>
      <c r="I143" s="98"/>
      <c r="J143" s="45"/>
      <c r="K143" s="45"/>
      <c r="L143" s="99"/>
      <c r="M143" s="99"/>
      <c r="N143" s="99"/>
      <c r="O143" s="99"/>
      <c r="P143" s="99"/>
      <c r="Q143" s="99"/>
      <c r="R143" s="45"/>
      <c r="S143" s="99"/>
      <c r="T143" s="99"/>
      <c r="U143" s="100"/>
      <c r="V143" s="100"/>
      <c r="W143" s="100"/>
      <c r="X143" s="100"/>
      <c r="Y143" s="100"/>
      <c r="AA143" s="99"/>
    </row>
    <row r="144" ht="74" customHeight="1" spans="1:27">
      <c r="G144" s="98"/>
      <c r="H144" s="44"/>
      <c r="I144" s="98"/>
      <c r="J144" s="45"/>
      <c r="K144" s="45"/>
      <c r="L144" s="99"/>
      <c r="M144" s="99"/>
      <c r="N144" s="99"/>
      <c r="O144" s="99"/>
      <c r="P144" s="99"/>
      <c r="Q144" s="99"/>
      <c r="R144" s="45"/>
      <c r="S144" s="99"/>
      <c r="T144" s="99"/>
      <c r="U144" s="100"/>
      <c r="V144" s="100"/>
      <c r="W144" s="100"/>
      <c r="X144" s="100"/>
      <c r="Y144" s="100"/>
      <c r="AA144" s="99"/>
    </row>
    <row r="145" ht="74" customHeight="1" spans="9:27">
      <c r="I145" s="98"/>
      <c r="J145" s="45"/>
      <c r="K145" s="45"/>
      <c r="L145" s="99"/>
      <c r="M145" s="99"/>
      <c r="N145" s="99"/>
      <c r="O145" s="99"/>
      <c r="P145" s="99"/>
      <c r="Q145" s="99"/>
      <c r="R145" s="45"/>
      <c r="S145" s="99"/>
      <c r="T145" s="99"/>
      <c r="U145" s="100"/>
      <c r="V145" s="100"/>
      <c r="W145" s="100"/>
      <c r="X145" s="100"/>
      <c r="Y145" s="100"/>
      <c r="AA145" s="99"/>
    </row>
    <row r="146" ht="74" customHeight="1" spans="9:27">
      <c r="I146" s="98"/>
      <c r="J146" s="45"/>
      <c r="K146" s="45"/>
      <c r="L146" s="99"/>
      <c r="M146" s="99"/>
      <c r="N146" s="99"/>
      <c r="O146" s="99"/>
      <c r="P146" s="99"/>
      <c r="Q146" s="99"/>
      <c r="R146" s="45"/>
      <c r="S146" s="99"/>
      <c r="T146" s="99"/>
      <c r="U146" s="100"/>
      <c r="V146" s="100"/>
      <c r="W146" s="100"/>
      <c r="X146" s="100"/>
      <c r="Y146" s="100"/>
      <c r="AA146" s="99"/>
    </row>
    <row r="147" ht="74" customHeight="1" spans="9:27">
      <c r="I147" s="98"/>
      <c r="J147" s="45"/>
      <c r="K147" s="45"/>
      <c r="L147" s="99"/>
      <c r="M147" s="99"/>
      <c r="N147" s="99"/>
      <c r="O147" s="99"/>
      <c r="P147" s="99"/>
      <c r="Q147" s="99"/>
      <c r="R147" s="45"/>
      <c r="S147" s="99"/>
      <c r="T147" s="99"/>
      <c r="U147" s="100"/>
      <c r="V147" s="100"/>
      <c r="W147" s="100"/>
      <c r="X147" s="100"/>
      <c r="Y147" s="100"/>
      <c r="AA147" s="99"/>
    </row>
    <row r="148" ht="74" customHeight="1" spans="9:27">
      <c r="I148" s="98"/>
      <c r="J148" s="45"/>
      <c r="K148" s="45"/>
      <c r="L148" s="99"/>
      <c r="M148" s="99"/>
      <c r="N148" s="99"/>
      <c r="O148" s="99"/>
      <c r="P148" s="99"/>
      <c r="Q148" s="99"/>
      <c r="R148" s="45"/>
      <c r="S148" s="99"/>
      <c r="T148" s="99"/>
      <c r="U148" s="100"/>
      <c r="V148" s="100"/>
      <c r="W148" s="100"/>
      <c r="X148" s="100"/>
      <c r="Y148" s="100"/>
      <c r="AA148" s="99"/>
    </row>
    <row r="149" ht="74" customHeight="1" spans="9:27">
      <c r="I149" s="98"/>
      <c r="J149" s="45"/>
      <c r="K149" s="45"/>
      <c r="L149" s="99"/>
      <c r="M149" s="99"/>
      <c r="N149" s="99"/>
      <c r="O149" s="99"/>
      <c r="P149" s="99"/>
      <c r="Q149" s="99"/>
      <c r="R149" s="45"/>
      <c r="S149" s="99"/>
      <c r="T149" s="99"/>
      <c r="U149" s="100"/>
      <c r="V149" s="100"/>
      <c r="W149" s="100"/>
      <c r="X149" s="100"/>
      <c r="Y149" s="100"/>
      <c r="AA149" s="99"/>
    </row>
    <row r="150" ht="74" customHeight="1" spans="9:27">
      <c r="I150" s="98"/>
      <c r="J150" s="45"/>
      <c r="K150" s="45"/>
      <c r="L150" s="99"/>
      <c r="M150" s="99"/>
      <c r="N150" s="99"/>
      <c r="O150" s="99"/>
      <c r="P150" s="99"/>
      <c r="Q150" s="99"/>
      <c r="R150" s="45"/>
      <c r="S150" s="99"/>
      <c r="T150" s="99"/>
      <c r="U150" s="100"/>
      <c r="V150" s="100"/>
      <c r="W150" s="100"/>
      <c r="X150" s="100"/>
      <c r="Y150" s="100"/>
      <c r="AA150" s="99"/>
    </row>
    <row r="151" ht="74" customHeight="1" spans="9:27">
      <c r="I151" s="98"/>
      <c r="J151" s="45"/>
      <c r="K151" s="45"/>
      <c r="L151" s="99"/>
      <c r="M151" s="99"/>
      <c r="N151" s="99"/>
      <c r="O151" s="99"/>
      <c r="P151" s="99"/>
      <c r="Q151" s="99"/>
      <c r="R151" s="45"/>
      <c r="S151" s="99"/>
      <c r="T151" s="99"/>
      <c r="U151" s="100"/>
      <c r="V151" s="100"/>
      <c r="W151" s="100"/>
      <c r="X151" s="100"/>
      <c r="Y151" s="100"/>
      <c r="AA151" s="99"/>
    </row>
    <row r="152" ht="74" customHeight="1" spans="9:27">
      <c r="I152" s="98"/>
      <c r="J152" s="45"/>
      <c r="K152" s="45"/>
      <c r="L152" s="99"/>
      <c r="M152" s="99"/>
      <c r="N152" s="99"/>
      <c r="O152" s="99"/>
      <c r="P152" s="99"/>
      <c r="Q152" s="99"/>
      <c r="R152" s="45"/>
      <c r="S152" s="99"/>
      <c r="T152" s="99"/>
      <c r="U152" s="100"/>
      <c r="V152" s="100"/>
      <c r="W152" s="100"/>
      <c r="X152" s="100"/>
      <c r="Y152" s="100"/>
      <c r="AA152" s="99"/>
    </row>
    <row r="153" ht="74" customHeight="1"/>
    <row r="154" ht="74" customHeight="1"/>
    <row r="155" ht="74" customHeight="1"/>
    <row r="156" ht="74" customHeight="1"/>
    <row r="157" ht="74" customHeight="1"/>
    <row r="158" ht="74" customHeight="1"/>
    <row r="159" ht="74" customHeight="1"/>
  </sheetData>
  <autoFilter xmlns:etc="http://www.wps.cn/officeDocument/2017/etCustomData" ref="A7:AE136" etc:filterBottomFollowUsedRange="0">
    <extLst/>
  </autoFilter>
  <mergeCells count="30">
    <mergeCell ref="A1:AA1"/>
    <mergeCell ref="A2:AA2"/>
    <mergeCell ref="J3:S3"/>
    <mergeCell ref="J4:Q4"/>
    <mergeCell ref="K5:L5"/>
    <mergeCell ref="M5:N5"/>
    <mergeCell ref="A7:H7"/>
    <mergeCell ref="A3:A6"/>
    <mergeCell ref="B3:B6"/>
    <mergeCell ref="C3:C6"/>
    <mergeCell ref="D3:D6"/>
    <mergeCell ref="E3:E6"/>
    <mergeCell ref="F3:F6"/>
    <mergeCell ref="G3:G6"/>
    <mergeCell ref="H3:H6"/>
    <mergeCell ref="I3:I6"/>
    <mergeCell ref="J5:J6"/>
    <mergeCell ref="O5:O6"/>
    <mergeCell ref="P5:P6"/>
    <mergeCell ref="Q5:Q6"/>
    <mergeCell ref="R4:R6"/>
    <mergeCell ref="S4:S6"/>
    <mergeCell ref="T3:T6"/>
    <mergeCell ref="U3:U6"/>
    <mergeCell ref="V3:V6"/>
    <mergeCell ref="W3:W6"/>
    <mergeCell ref="X3:X6"/>
    <mergeCell ref="Y3:Y6"/>
    <mergeCell ref="Z3:Z6"/>
    <mergeCell ref="AA3:AA6"/>
  </mergeCells>
  <printOptions horizontalCentered="1"/>
  <pageMargins left="0.432638888888889" right="0.314583333333333" top="0.550694444444444" bottom="0.275" header="0.432638888888889" footer="0.314583333333333"/>
  <pageSetup paperSize="9" scale="35" fitToHeight="0" orientation="landscape" horizontalDpi="600"/>
  <headerFooter/>
  <rowBreaks count="5" manualBreakCount="5">
    <brk id="8" max="16383" man="1"/>
    <brk id="144" max="16383" man="1"/>
    <brk id="204" max="16383" man="1"/>
    <brk id="204" max="16383" man="1"/>
    <brk id="20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
  <sheetViews>
    <sheetView view="pageBreakPreview" zoomScale="70" zoomScaleNormal="70" workbookViewId="0">
      <selection activeCell="J26" sqref="J26"/>
    </sheetView>
  </sheetViews>
  <sheetFormatPr defaultColWidth="8.89166666666667" defaultRowHeight="13.5" outlineLevelRow="4"/>
  <cols>
    <col min="1" max="1" width="10.775" style="12" customWidth="1"/>
    <col min="2" max="2" width="8.775" style="13" customWidth="1"/>
    <col min="3" max="3" width="11.7" style="13" customWidth="1"/>
    <col min="4" max="4" width="8.775" style="14" customWidth="1"/>
    <col min="5" max="5" width="10.0666666666667" style="15" customWidth="1"/>
    <col min="6" max="6" width="8.775" style="16" customWidth="1"/>
    <col min="7" max="7" width="8.775" style="14" customWidth="1"/>
    <col min="8" max="8" width="8.775" style="15" customWidth="1"/>
    <col min="9" max="9" width="8.775" style="16" customWidth="1"/>
    <col min="10" max="10" width="8.775" style="14" customWidth="1"/>
    <col min="11" max="11" width="8.775" style="15" customWidth="1"/>
    <col min="12" max="12" width="8.775" style="16" customWidth="1"/>
    <col min="13" max="13" width="8.775" style="14" customWidth="1"/>
    <col min="14" max="14" width="8.775" style="15" customWidth="1"/>
    <col min="15" max="15" width="8.775" style="16" customWidth="1"/>
    <col min="16" max="16" width="8.775" style="14" customWidth="1"/>
    <col min="17" max="17" width="8.775" style="15" customWidth="1"/>
    <col min="18" max="21" width="8.775" style="16" customWidth="1"/>
    <col min="22" max="22" width="8.775" style="14" customWidth="1"/>
    <col min="23" max="23" width="8.775" style="15" customWidth="1"/>
    <col min="24" max="24" width="8.775" style="16" customWidth="1"/>
    <col min="25" max="25" width="8.89166666666667" style="12" customWidth="1"/>
    <col min="26" max="26" width="11.1333333333333" style="13" customWidth="1"/>
    <col min="27" max="16384" width="8.89166666666667" style="12"/>
  </cols>
  <sheetData>
    <row r="1" s="8" customFormat="1" ht="34.5" spans="1:26">
      <c r="A1" s="17" t="s">
        <v>866</v>
      </c>
      <c r="B1" s="18"/>
      <c r="C1" s="18"/>
      <c r="D1" s="17"/>
      <c r="E1" s="17"/>
      <c r="F1" s="17"/>
      <c r="G1" s="17"/>
      <c r="H1" s="17"/>
      <c r="I1" s="17"/>
      <c r="J1" s="17"/>
      <c r="K1" s="17"/>
      <c r="L1" s="17"/>
      <c r="M1" s="17"/>
      <c r="N1" s="17"/>
      <c r="O1" s="17"/>
      <c r="P1" s="17"/>
      <c r="Q1" s="17"/>
      <c r="R1" s="17"/>
      <c r="S1" s="17"/>
      <c r="T1" s="17"/>
      <c r="U1" s="17"/>
      <c r="V1" s="17"/>
      <c r="W1" s="17"/>
      <c r="X1" s="17"/>
      <c r="Y1" s="17"/>
      <c r="Z1" s="17"/>
    </row>
    <row r="2" s="9" customFormat="1" ht="26" customHeight="1" spans="1:26">
      <c r="A2" s="19"/>
      <c r="B2" s="20"/>
      <c r="C2" s="20"/>
      <c r="D2" s="20"/>
      <c r="E2" s="20"/>
      <c r="F2" s="21"/>
      <c r="G2" s="19"/>
      <c r="H2" s="20"/>
      <c r="I2" s="21"/>
      <c r="K2" s="22"/>
      <c r="L2" s="23"/>
      <c r="N2" s="22"/>
      <c r="O2" s="23"/>
      <c r="Q2" s="22"/>
      <c r="R2" s="23"/>
      <c r="S2" s="24"/>
      <c r="T2" s="24"/>
      <c r="U2" s="24"/>
      <c r="V2" s="25" t="s">
        <v>867</v>
      </c>
      <c r="W2" s="25"/>
      <c r="X2" s="25"/>
      <c r="Y2" s="25"/>
      <c r="Z2" s="25"/>
    </row>
    <row r="3" s="10" customFormat="1" ht="26" customHeight="1" spans="1:26">
      <c r="A3" s="26" t="s">
        <v>868</v>
      </c>
      <c r="B3" s="27" t="s">
        <v>869</v>
      </c>
      <c r="C3" s="28" t="s">
        <v>870</v>
      </c>
      <c r="D3" s="26" t="s">
        <v>5</v>
      </c>
      <c r="E3" s="27"/>
      <c r="F3" s="29"/>
      <c r="G3" s="26"/>
      <c r="H3" s="27"/>
      <c r="I3" s="29"/>
      <c r="J3" s="26"/>
      <c r="K3" s="27"/>
      <c r="L3" s="29"/>
      <c r="M3" s="26"/>
      <c r="N3" s="27"/>
      <c r="O3" s="29"/>
      <c r="P3" s="26"/>
      <c r="Q3" s="27"/>
      <c r="R3" s="29"/>
      <c r="S3" s="29"/>
      <c r="T3" s="29"/>
      <c r="U3" s="29"/>
      <c r="V3" s="26"/>
      <c r="W3" s="27"/>
      <c r="X3" s="30"/>
      <c r="Y3" s="31" t="s">
        <v>871</v>
      </c>
      <c r="Z3" s="32" t="s">
        <v>872</v>
      </c>
    </row>
    <row r="4" s="10" customFormat="1" ht="122" customHeight="1" spans="1:26">
      <c r="A4" s="26"/>
      <c r="B4" s="27"/>
      <c r="C4" s="33"/>
      <c r="D4" s="26" t="s">
        <v>873</v>
      </c>
      <c r="E4" s="27" t="s">
        <v>874</v>
      </c>
      <c r="F4" s="29" t="s">
        <v>875</v>
      </c>
      <c r="G4" s="26" t="s">
        <v>876</v>
      </c>
      <c r="H4" s="27" t="s">
        <v>874</v>
      </c>
      <c r="I4" s="29" t="s">
        <v>875</v>
      </c>
      <c r="J4" s="26" t="s">
        <v>877</v>
      </c>
      <c r="K4" s="27" t="s">
        <v>874</v>
      </c>
      <c r="L4" s="29" t="s">
        <v>875</v>
      </c>
      <c r="M4" s="26" t="s">
        <v>878</v>
      </c>
      <c r="N4" s="27" t="s">
        <v>874</v>
      </c>
      <c r="O4" s="29" t="s">
        <v>875</v>
      </c>
      <c r="P4" s="26" t="s">
        <v>879</v>
      </c>
      <c r="Q4" s="27" t="s">
        <v>874</v>
      </c>
      <c r="R4" s="29" t="s">
        <v>875</v>
      </c>
      <c r="S4" s="27" t="s">
        <v>147</v>
      </c>
      <c r="T4" s="27" t="s">
        <v>874</v>
      </c>
      <c r="U4" s="29" t="s">
        <v>875</v>
      </c>
      <c r="V4" s="26" t="s">
        <v>880</v>
      </c>
      <c r="W4" s="27" t="s">
        <v>874</v>
      </c>
      <c r="X4" s="30" t="s">
        <v>875</v>
      </c>
      <c r="Y4" s="31"/>
      <c r="Z4" s="32"/>
    </row>
    <row r="5" s="11" customFormat="1" ht="43" customHeight="1" spans="1:26">
      <c r="A5" s="34" t="s">
        <v>148</v>
      </c>
      <c r="B5" s="35">
        <f>D5+G5+J5+M5+P5+S5+V5</f>
        <v>129</v>
      </c>
      <c r="C5" s="35">
        <f>E5+H5+K5+N5+Q5+T5+W5</f>
        <v>138814.96</v>
      </c>
      <c r="D5" s="34">
        <f>COUNTIFS('墨玉县2026年项目库 (细)'!D:D,"产业发展")</f>
        <v>95</v>
      </c>
      <c r="E5" s="36">
        <f>SUMIFS('墨玉县2026年项目库 (细)'!I:I,'墨玉县2026年项目库 (细)'!D:D,"产业发展")</f>
        <v>92104</v>
      </c>
      <c r="F5" s="37">
        <f>E5/C5</f>
        <v>0.66350197413881</v>
      </c>
      <c r="G5" s="34">
        <f>COUNTIFS('墨玉县2026年项目库 (细)'!D:D,"就业项目")</f>
        <v>4</v>
      </c>
      <c r="H5" s="36">
        <f>SUMIFS('墨玉县2026年项目库 (细)'!I:I,'墨玉县2026年项目库 (细)'!D:D,"就业项目")</f>
        <v>12200.6</v>
      </c>
      <c r="I5" s="37">
        <f>H5/C5</f>
        <v>0.0878911033796357</v>
      </c>
      <c r="J5" s="34">
        <f>COUNTIFS('墨玉县2026年项目库 (细)'!D:D,"乡村建设行动")</f>
        <v>27</v>
      </c>
      <c r="K5" s="36">
        <f>SUMIFS('墨玉县2026年项目库 (细)'!I:I,'墨玉县2026年项目库 (细)'!D:D,"乡村建设行动")</f>
        <v>28991.36</v>
      </c>
      <c r="L5" s="37">
        <f>K5/C5</f>
        <v>0.208848959795111</v>
      </c>
      <c r="M5" s="34">
        <f>COUNTIFS('墨玉县2026年项目库 (细)'!D:D,"易地搬迁后扶")</f>
        <v>0</v>
      </c>
      <c r="N5" s="36">
        <f>SUMIFS('墨玉县2026年项目库 (细)'!I:I,'墨玉县2026年项目库 (细)'!D:D,"易地搬迁后扶")</f>
        <v>0</v>
      </c>
      <c r="O5" s="37">
        <f>N5/C5</f>
        <v>0</v>
      </c>
      <c r="P5" s="34">
        <f>COUNTIFS('墨玉县2026年项目库 (细)'!D:D,"巩固三保障成果")</f>
        <v>1</v>
      </c>
      <c r="Q5" s="36">
        <f>SUMIFS('墨玉县2026年项目库 (细)'!I:I,'墨玉县2026年项目库 (细)'!D:D,"巩固三保障成果")</f>
        <v>4500</v>
      </c>
      <c r="R5" s="37">
        <f>Q5/C5</f>
        <v>0.0324172553159976</v>
      </c>
      <c r="S5" s="34">
        <f>COUNTIFS('墨玉县2026年项目库 (细)'!D:D,"项目管理费")</f>
        <v>1</v>
      </c>
      <c r="T5" s="38">
        <f>SUMIFS('墨玉县2026年项目库 (细)'!I:I,'墨玉县2026年项目库 (细)'!D:D,"项目管理费")</f>
        <v>1000</v>
      </c>
      <c r="U5" s="37">
        <f>T5/C5</f>
        <v>0.00720383451466614</v>
      </c>
      <c r="V5" s="34">
        <f>COUNTIFS('墨玉县2026年项目库 (细)'!D:D,"其他")</f>
        <v>1</v>
      </c>
      <c r="W5" s="36">
        <f>SUMIFS('墨玉县2026年项目库 (细)'!I:I,'墨玉县2026年项目库 (细)'!D:D,"其他")</f>
        <v>19</v>
      </c>
      <c r="X5" s="39">
        <f>W5/C5</f>
        <v>0.000136872855778657</v>
      </c>
      <c r="Y5" s="34">
        <v>3</v>
      </c>
      <c r="Z5" s="40">
        <f>SUM('墨玉县2026年项目库 (细)'!J8:J10)</f>
        <v>1973.63</v>
      </c>
    </row>
  </sheetData>
  <mergeCells count="9">
    <mergeCell ref="A1:Z1"/>
    <mergeCell ref="A2:G2"/>
    <mergeCell ref="V2:Z2"/>
    <mergeCell ref="D3:X3"/>
    <mergeCell ref="A3:A4"/>
    <mergeCell ref="B3:B4"/>
    <mergeCell ref="C3:C4"/>
    <mergeCell ref="Y3:Y4"/>
    <mergeCell ref="Z3:Z4"/>
  </mergeCells>
  <pageMargins left="0.196527777777778" right="0.196527777777778" top="1.39305555555556" bottom="1" header="0.5" footer="0.5"/>
  <pageSetup paperSize="8" scale="8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5"/>
  <sheetViews>
    <sheetView workbookViewId="0">
      <selection activeCell="A1" sqref="$A1:$XFD15"/>
    </sheetView>
  </sheetViews>
  <sheetFormatPr defaultColWidth="9" defaultRowHeight="13.5"/>
  <sheetData>
    <row r="1" s="1" customFormat="1" ht="28" customHeight="1" spans="1:30">
      <c r="A1" s="3" t="s">
        <v>881</v>
      </c>
      <c r="B1" s="3"/>
      <c r="C1" s="3"/>
      <c r="D1" s="3"/>
      <c r="E1" s="3"/>
      <c r="F1" s="3"/>
      <c r="G1" s="3"/>
      <c r="H1" s="3"/>
      <c r="I1" s="3"/>
      <c r="J1" s="3"/>
      <c r="K1" s="4"/>
      <c r="L1" s="4"/>
      <c r="M1" s="4"/>
      <c r="N1" s="4"/>
      <c r="O1" s="4"/>
      <c r="P1" s="4"/>
      <c r="Q1" s="4"/>
      <c r="R1" s="4"/>
      <c r="S1" s="4"/>
      <c r="T1" s="4"/>
      <c r="U1" s="4"/>
      <c r="V1" s="4"/>
      <c r="W1" s="4"/>
      <c r="X1" s="4"/>
      <c r="Y1" s="4"/>
      <c r="Z1" s="4"/>
      <c r="AA1" s="3"/>
      <c r="AB1" s="3"/>
      <c r="AC1" s="3"/>
    </row>
    <row r="2" s="1" customFormat="1" ht="33" customHeight="1" spans="1:30">
      <c r="A2" s="3" t="s">
        <v>882</v>
      </c>
      <c r="B2" s="3"/>
      <c r="C2" s="3"/>
      <c r="D2" s="3"/>
      <c r="E2" s="3"/>
      <c r="F2" s="3"/>
      <c r="G2" s="3"/>
      <c r="H2" s="3"/>
      <c r="I2" s="3"/>
      <c r="J2" s="3"/>
      <c r="K2" s="4"/>
      <c r="L2" s="4"/>
      <c r="M2" s="4"/>
      <c r="N2" s="4"/>
      <c r="O2" s="4"/>
      <c r="P2" s="4"/>
      <c r="Q2" s="4"/>
      <c r="R2" s="4"/>
      <c r="S2" s="4"/>
      <c r="T2" s="4"/>
      <c r="U2" s="4"/>
      <c r="V2" s="4"/>
      <c r="W2" s="4"/>
      <c r="X2" s="4"/>
      <c r="Y2" s="4"/>
      <c r="Z2" s="4"/>
      <c r="AA2" s="3"/>
      <c r="AB2" s="3"/>
      <c r="AC2" s="3"/>
    </row>
    <row r="3" s="1" customFormat="1" ht="33" customHeight="1" spans="1:30">
      <c r="A3" s="3" t="s">
        <v>883</v>
      </c>
      <c r="B3" s="3"/>
      <c r="C3" s="3"/>
      <c r="D3" s="3"/>
      <c r="E3" s="3"/>
      <c r="F3" s="3"/>
      <c r="G3" s="3"/>
      <c r="H3" s="3"/>
      <c r="I3" s="3"/>
      <c r="J3" s="3"/>
      <c r="K3" s="4"/>
      <c r="L3" s="4"/>
      <c r="M3" s="4"/>
      <c r="N3" s="4"/>
      <c r="O3" s="4"/>
      <c r="P3" s="4"/>
      <c r="Q3" s="4"/>
      <c r="R3" s="4"/>
      <c r="S3" s="4"/>
      <c r="T3" s="4"/>
      <c r="U3" s="4"/>
      <c r="V3" s="4"/>
      <c r="W3" s="4"/>
      <c r="X3" s="4"/>
      <c r="Y3" s="4"/>
      <c r="Z3" s="4"/>
      <c r="AA3" s="3"/>
      <c r="AB3" s="3"/>
      <c r="AC3" s="3"/>
    </row>
    <row r="4" s="1" customFormat="1" ht="33" customHeight="1" spans="1:30">
      <c r="A4" s="3" t="s">
        <v>884</v>
      </c>
      <c r="B4" s="3"/>
      <c r="C4" s="3"/>
      <c r="D4" s="3"/>
      <c r="E4" s="3"/>
      <c r="F4" s="3"/>
      <c r="G4" s="3"/>
      <c r="H4" s="3"/>
      <c r="I4" s="3"/>
      <c r="J4" s="3"/>
      <c r="K4" s="4"/>
      <c r="L4" s="4"/>
      <c r="M4" s="4"/>
      <c r="N4" s="4"/>
      <c r="O4" s="4"/>
      <c r="P4" s="4"/>
      <c r="Q4" s="4"/>
      <c r="R4" s="4"/>
      <c r="S4" s="4"/>
      <c r="T4" s="4"/>
      <c r="U4" s="4"/>
      <c r="V4" s="4"/>
      <c r="W4" s="4"/>
      <c r="X4" s="4"/>
      <c r="Y4" s="4"/>
      <c r="Z4" s="4"/>
      <c r="AA4" s="3"/>
      <c r="AB4" s="3"/>
      <c r="AC4" s="3"/>
    </row>
    <row r="5" s="1" customFormat="1" ht="33" customHeight="1" spans="1:30">
      <c r="A5" s="5" t="s">
        <v>885</v>
      </c>
      <c r="B5" s="5"/>
      <c r="C5" s="5"/>
      <c r="D5" s="5"/>
      <c r="E5" s="5"/>
      <c r="F5" s="5"/>
      <c r="G5" s="5"/>
      <c r="H5" s="5"/>
      <c r="I5" s="5"/>
      <c r="J5" s="5"/>
      <c r="K5" s="4"/>
      <c r="L5" s="4"/>
      <c r="M5" s="4"/>
      <c r="N5" s="4"/>
      <c r="O5" s="4"/>
      <c r="P5" s="4"/>
      <c r="Q5" s="4"/>
      <c r="R5" s="4"/>
      <c r="S5" s="4"/>
      <c r="T5" s="4"/>
      <c r="U5" s="4"/>
      <c r="V5" s="4"/>
      <c r="W5" s="4"/>
      <c r="X5" s="4"/>
      <c r="Y5" s="4"/>
      <c r="Z5" s="4"/>
      <c r="AA5" s="5"/>
      <c r="AB5" s="5"/>
      <c r="AC5" s="5"/>
    </row>
    <row r="6" s="1" customFormat="1" ht="33" customHeight="1" spans="1:30">
      <c r="A6" s="3" t="s">
        <v>886</v>
      </c>
      <c r="B6" s="3"/>
      <c r="C6" s="3"/>
      <c r="D6" s="3"/>
      <c r="E6" s="3"/>
      <c r="F6" s="3"/>
      <c r="G6" s="3"/>
      <c r="H6" s="3"/>
      <c r="I6" s="3"/>
      <c r="J6" s="3"/>
      <c r="K6" s="4"/>
      <c r="L6" s="4"/>
      <c r="M6" s="4"/>
      <c r="N6" s="4"/>
      <c r="O6" s="4"/>
      <c r="P6" s="4"/>
      <c r="Q6" s="4"/>
      <c r="R6" s="4"/>
      <c r="S6" s="4"/>
      <c r="T6" s="4"/>
      <c r="U6" s="4"/>
      <c r="V6" s="4"/>
      <c r="W6" s="4"/>
      <c r="X6" s="4"/>
      <c r="Y6" s="4"/>
      <c r="Z6" s="4"/>
      <c r="AA6" s="3"/>
      <c r="AB6" s="3"/>
      <c r="AC6" s="3"/>
    </row>
    <row r="7" s="1" customFormat="1" ht="33" customHeight="1" spans="1:30">
      <c r="A7" s="3" t="s">
        <v>887</v>
      </c>
      <c r="B7" s="3"/>
      <c r="C7" s="3"/>
      <c r="D7" s="3"/>
      <c r="E7" s="3"/>
      <c r="F7" s="3"/>
      <c r="G7" s="3"/>
      <c r="H7" s="3"/>
      <c r="I7" s="3"/>
      <c r="J7" s="3"/>
      <c r="K7" s="4"/>
      <c r="L7" s="4"/>
      <c r="M7" s="4"/>
      <c r="N7" s="4"/>
      <c r="O7" s="4"/>
      <c r="P7" s="4"/>
      <c r="Q7" s="4"/>
      <c r="R7" s="4"/>
      <c r="S7" s="4"/>
      <c r="T7" s="4"/>
      <c r="U7" s="4"/>
      <c r="V7" s="4"/>
      <c r="W7" s="4"/>
      <c r="X7" s="4"/>
      <c r="Y7" s="4"/>
      <c r="Z7" s="4"/>
      <c r="AA7" s="3"/>
      <c r="AB7" s="3"/>
      <c r="AC7" s="3"/>
    </row>
    <row r="8" s="1" customFormat="1" ht="33" customHeight="1" spans="1:30">
      <c r="A8" s="3" t="s">
        <v>888</v>
      </c>
      <c r="B8" s="3"/>
      <c r="C8" s="3"/>
      <c r="D8" s="3"/>
      <c r="E8" s="3"/>
      <c r="F8" s="3"/>
      <c r="G8" s="3"/>
      <c r="H8" s="3"/>
      <c r="I8" s="3"/>
      <c r="J8" s="3"/>
      <c r="K8" s="4"/>
      <c r="L8" s="4"/>
      <c r="M8" s="4"/>
      <c r="N8" s="4"/>
      <c r="O8" s="4"/>
      <c r="P8" s="4"/>
      <c r="Q8" s="4"/>
      <c r="R8" s="4"/>
      <c r="S8" s="4"/>
      <c r="T8" s="4"/>
      <c r="U8" s="4"/>
      <c r="V8" s="4"/>
      <c r="W8" s="4"/>
      <c r="X8" s="4"/>
      <c r="Y8" s="4"/>
      <c r="Z8" s="4"/>
      <c r="AA8" s="3"/>
      <c r="AB8" s="3"/>
      <c r="AC8" s="3"/>
    </row>
    <row r="9" s="1" customFormat="1" ht="33" customHeight="1" spans="1:30">
      <c r="A9" s="3" t="s">
        <v>889</v>
      </c>
      <c r="B9" s="3"/>
      <c r="C9" s="3"/>
      <c r="D9" s="3"/>
      <c r="E9" s="3"/>
      <c r="F9" s="3"/>
      <c r="G9" s="3"/>
      <c r="H9" s="3"/>
      <c r="I9" s="3"/>
      <c r="J9" s="3"/>
      <c r="K9" s="4"/>
      <c r="L9" s="4"/>
      <c r="M9" s="4"/>
      <c r="N9" s="4"/>
      <c r="O9" s="4"/>
      <c r="P9" s="4"/>
      <c r="Q9" s="4"/>
      <c r="R9" s="4"/>
      <c r="S9" s="4"/>
      <c r="T9" s="4"/>
      <c r="U9" s="4"/>
      <c r="V9" s="4"/>
      <c r="W9" s="4"/>
      <c r="X9" s="4"/>
      <c r="Y9" s="4"/>
      <c r="Z9" s="4"/>
      <c r="AA9" s="3"/>
      <c r="AB9" s="3"/>
      <c r="AC9" s="3"/>
    </row>
    <row r="10" s="1" customFormat="1" ht="33" customHeight="1" spans="1:30">
      <c r="A10" s="3" t="s">
        <v>890</v>
      </c>
      <c r="B10" s="3"/>
      <c r="C10" s="3"/>
      <c r="D10" s="3"/>
      <c r="E10" s="3"/>
      <c r="F10" s="3"/>
      <c r="G10" s="3"/>
      <c r="H10" s="3"/>
      <c r="I10" s="3"/>
      <c r="J10" s="3"/>
      <c r="K10" s="4"/>
      <c r="L10" s="4"/>
      <c r="M10" s="4"/>
      <c r="N10" s="4"/>
      <c r="O10" s="4"/>
      <c r="P10" s="4"/>
      <c r="Q10" s="4"/>
      <c r="R10" s="4"/>
      <c r="S10" s="4"/>
      <c r="T10" s="4"/>
      <c r="U10" s="4"/>
      <c r="V10" s="4"/>
      <c r="W10" s="4"/>
      <c r="X10" s="4"/>
      <c r="Y10" s="4"/>
      <c r="Z10" s="4"/>
      <c r="AA10" s="3"/>
      <c r="AB10" s="3"/>
      <c r="AC10" s="3"/>
    </row>
    <row r="11" s="1" customFormat="1" ht="33" customHeight="1" spans="1:30">
      <c r="A11" s="3" t="s">
        <v>891</v>
      </c>
      <c r="B11" s="3"/>
      <c r="C11" s="3"/>
      <c r="D11" s="3"/>
      <c r="E11" s="3"/>
      <c r="F11" s="3"/>
      <c r="G11" s="3"/>
      <c r="H11" s="3"/>
      <c r="I11" s="3"/>
      <c r="J11" s="3"/>
      <c r="K11" s="4"/>
      <c r="L11" s="4"/>
      <c r="M11" s="4"/>
      <c r="N11" s="4"/>
      <c r="O11" s="4"/>
      <c r="P11" s="4"/>
      <c r="Q11" s="4"/>
      <c r="R11" s="4"/>
      <c r="S11" s="4"/>
      <c r="T11" s="4"/>
      <c r="U11" s="4"/>
      <c r="V11" s="4"/>
      <c r="W11" s="4"/>
      <c r="X11" s="4"/>
      <c r="Y11" s="4"/>
      <c r="Z11" s="4"/>
      <c r="AA11" s="3"/>
      <c r="AB11" s="3"/>
      <c r="AC11" s="3"/>
    </row>
    <row r="12" s="1" customFormat="1" ht="33" customHeight="1" spans="1:30">
      <c r="A12" s="3" t="s">
        <v>892</v>
      </c>
      <c r="B12" s="3"/>
      <c r="C12" s="3"/>
      <c r="D12" s="3"/>
      <c r="E12" s="3"/>
      <c r="F12" s="3"/>
      <c r="G12" s="3"/>
      <c r="H12" s="3"/>
      <c r="I12" s="3"/>
      <c r="J12" s="3"/>
      <c r="K12" s="4"/>
      <c r="L12" s="4"/>
      <c r="M12" s="4"/>
      <c r="N12" s="4"/>
      <c r="O12" s="4"/>
      <c r="P12" s="4"/>
      <c r="Q12" s="4"/>
      <c r="R12" s="4"/>
      <c r="S12" s="4"/>
      <c r="T12" s="4"/>
      <c r="U12" s="4"/>
      <c r="V12" s="4"/>
      <c r="W12" s="4"/>
      <c r="X12" s="4"/>
      <c r="Y12" s="4"/>
      <c r="Z12" s="4"/>
      <c r="AA12" s="3"/>
      <c r="AB12" s="3"/>
      <c r="AC12" s="3"/>
    </row>
    <row r="13" s="1" customFormat="1" ht="33" customHeight="1" spans="1:30">
      <c r="A13" s="6" t="s">
        <v>893</v>
      </c>
      <c r="B13" s="6"/>
      <c r="C13" s="6"/>
      <c r="D13" s="6"/>
      <c r="E13" s="6"/>
      <c r="F13" s="6"/>
      <c r="G13" s="6"/>
      <c r="H13" s="6"/>
      <c r="I13" s="6"/>
      <c r="J13" s="6"/>
      <c r="K13" s="7"/>
      <c r="L13" s="7"/>
      <c r="M13" s="7"/>
      <c r="N13" s="7"/>
      <c r="O13" s="7"/>
      <c r="P13" s="7"/>
      <c r="Q13" s="7"/>
      <c r="R13" s="7"/>
      <c r="S13" s="7"/>
      <c r="T13" s="7"/>
      <c r="U13" s="7"/>
      <c r="V13" s="7"/>
      <c r="W13" s="7"/>
      <c r="X13" s="7"/>
      <c r="Y13" s="7"/>
      <c r="Z13" s="7"/>
      <c r="AA13" s="6"/>
      <c r="AB13" s="6"/>
      <c r="AC13" s="6"/>
    </row>
    <row r="14" s="2" customFormat="1" ht="33" customHeight="1" spans="1:30">
      <c r="A14" s="6" t="s">
        <v>894</v>
      </c>
      <c r="B14" s="6"/>
      <c r="C14" s="6"/>
      <c r="D14" s="6"/>
      <c r="E14" s="6"/>
      <c r="F14" s="6"/>
      <c r="G14" s="6"/>
      <c r="H14" s="6"/>
      <c r="I14" s="6"/>
      <c r="J14" s="6"/>
      <c r="K14" s="7"/>
      <c r="L14" s="7"/>
      <c r="M14" s="7"/>
      <c r="N14" s="7"/>
      <c r="O14" s="7"/>
      <c r="P14" s="7"/>
      <c r="Q14" s="7"/>
      <c r="R14" s="7"/>
      <c r="S14" s="7"/>
      <c r="T14" s="7"/>
      <c r="U14" s="7"/>
      <c r="V14" s="7"/>
      <c r="W14" s="7"/>
      <c r="X14" s="7"/>
      <c r="Y14" s="7"/>
      <c r="Z14" s="7"/>
      <c r="AA14" s="6"/>
      <c r="AB14" s="6"/>
      <c r="AC14" s="6"/>
      <c r="AD14" s="6"/>
    </row>
    <row r="15" s="2" customFormat="1" ht="38" customHeight="1" spans="1:30">
      <c r="A15" s="3" t="s">
        <v>895</v>
      </c>
      <c r="B15" s="3"/>
      <c r="C15" s="3"/>
      <c r="D15" s="3"/>
      <c r="E15" s="3"/>
      <c r="F15" s="3"/>
      <c r="G15" s="3"/>
      <c r="H15" s="3"/>
      <c r="I15" s="3"/>
      <c r="J15" s="3"/>
      <c r="K15" s="4"/>
      <c r="L15" s="4"/>
      <c r="M15" s="4"/>
      <c r="N15" s="4"/>
      <c r="O15" s="4"/>
      <c r="P15" s="4"/>
      <c r="Q15" s="4"/>
      <c r="R15" s="4"/>
      <c r="S15" s="4"/>
      <c r="T15" s="4"/>
      <c r="U15" s="4"/>
      <c r="V15" s="4"/>
      <c r="W15" s="4"/>
      <c r="X15" s="4"/>
      <c r="Y15" s="4"/>
      <c r="Z15" s="4"/>
      <c r="AA15" s="3"/>
      <c r="AB15" s="3"/>
      <c r="AC15" s="3"/>
    </row>
  </sheetData>
  <mergeCells count="15">
    <mergeCell ref="A1:AC1"/>
    <mergeCell ref="A2:AC2"/>
    <mergeCell ref="A3:AC3"/>
    <mergeCell ref="A4:AC4"/>
    <mergeCell ref="A5:AC5"/>
    <mergeCell ref="A6:AC6"/>
    <mergeCell ref="A7:AC7"/>
    <mergeCell ref="A8:AC8"/>
    <mergeCell ref="A9:AC9"/>
    <mergeCell ref="A10:AC10"/>
    <mergeCell ref="A11:AC11"/>
    <mergeCell ref="A12:AC12"/>
    <mergeCell ref="A13:AC13"/>
    <mergeCell ref="A14:AC14"/>
    <mergeCell ref="A15:AC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墨玉县2026年项目库 (细)</vt:lpstr>
      <vt:lpstr>项目库分类汇总表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如孜艾合麦提</cp:lastModifiedBy>
  <dcterms:created xsi:type="dcterms:W3CDTF">2018-04-28T02:50:00Z</dcterms:created>
  <cp:lastPrinted>2018-10-09T09:33:00Z</cp:lastPrinted>
  <dcterms:modified xsi:type="dcterms:W3CDTF">2026-01-07T03:29:27Z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1A47E50DAE024A058528C3FD7EC26323_13</vt:lpwstr>
  </property>
  <property fmtid="{D5CDD505-2E9C-101B-9397-08002B2CF9AE}" pid="4" name="KSOReadingLayout">
    <vt:bool>true</vt:bool>
  </property>
  <property fmtid="{D5CDD505-2E9C-101B-9397-08002B2CF9AE}" pid="5" name="CalculationRule">
    <vt:i4>0</vt:i4>
  </property>
</Properties>
</file>