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599"/>
  </bookViews>
  <sheets>
    <sheet name="墨玉县2026年计划库" sheetId="18" r:id="rId1"/>
    <sheet name="计划库分类汇总表" sheetId="19" r:id="rId2"/>
    <sheet name="Sheet1" sheetId="15" state="hidden" r:id="rId3"/>
  </sheets>
  <definedNames>
    <definedName name="_xlnm._FilterDatabase" localSheetId="0" hidden="1">墨玉县2026年计划库!$A$6:$AC$44</definedName>
    <definedName name="产业扶贫">#REF!</definedName>
    <definedName name="基础设施">#REF!</definedName>
    <definedName name="基础设施1">#REF!</definedName>
    <definedName name="教育_补助_培训">#REF!</definedName>
    <definedName name="教育补助">#REF!</definedName>
    <definedName name="金融扶贫">#REF!</definedName>
    <definedName name="项目类型">#REF!</definedName>
    <definedName name="易地扶贫搬迁">#REF!</definedName>
    <definedName name="_xlnm.Print_Titles" localSheetId="0">墨玉县2026年计划库!$2:$6</definedName>
    <definedName name="产业扶贫" localSheetId="0">#REF!</definedName>
    <definedName name="基础设施" localSheetId="0">#REF!</definedName>
    <definedName name="基础设施1" localSheetId="0">#REF!</definedName>
    <definedName name="教育_补助_培训" localSheetId="0">#REF!</definedName>
    <definedName name="教育补助" localSheetId="0">#REF!</definedName>
    <definedName name="金融扶贫" localSheetId="0">#REF!</definedName>
    <definedName name="项目类型" localSheetId="0">#REF!</definedName>
    <definedName name="易地扶贫搬迁" localSheetId="0">#REF!</definedName>
    <definedName name="_xlnm.Print_Area" localSheetId="1">计划库分类汇总表!$A$1:$W$6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<sst xmlns="http://schemas.openxmlformats.org/spreadsheetml/2006/main" count="661" uniqueCount="374">
  <si>
    <t>附件</t>
  </si>
  <si>
    <t>墨玉县2026年中央提前下达财政衔接推进乡村振兴补助资金项目计划表</t>
  </si>
  <si>
    <t>序号</t>
  </si>
  <si>
    <t>项目库编号</t>
  </si>
  <si>
    <t>系统编号</t>
  </si>
  <si>
    <t>项目名称</t>
  </si>
  <si>
    <t>项目类别</t>
  </si>
  <si>
    <t>项目二级类型</t>
  </si>
  <si>
    <t>项目子类型</t>
  </si>
  <si>
    <t>项目地点</t>
  </si>
  <si>
    <t>项目建设内容</t>
  </si>
  <si>
    <t>投资
（万元）</t>
  </si>
  <si>
    <t>资金来源（万元）</t>
  </si>
  <si>
    <t>联农带农方式</t>
  </si>
  <si>
    <t>直接受益
人口（人）</t>
  </si>
  <si>
    <t>是否为到户项目</t>
  </si>
  <si>
    <t>支撑的主导产业</t>
  </si>
  <si>
    <t>是否形成帮扶项目资产</t>
  </si>
  <si>
    <t>是否采取以工代赈方式</t>
  </si>
  <si>
    <t>绩效目标关键指标</t>
  </si>
  <si>
    <t>责任单位</t>
  </si>
  <si>
    <t>衔接资金</t>
  </si>
  <si>
    <t>地县配套资金</t>
  </si>
  <si>
    <t>其他资金</t>
  </si>
  <si>
    <t>小计</t>
  </si>
  <si>
    <t>巩固拓展和乡村振兴</t>
  </si>
  <si>
    <t>以工代赈</t>
  </si>
  <si>
    <t>少数
民族
发展</t>
  </si>
  <si>
    <t>欠发达
国有
农场</t>
  </si>
  <si>
    <t>欠发达
国有
林场</t>
  </si>
  <si>
    <t>中央</t>
  </si>
  <si>
    <t>自治区</t>
  </si>
  <si>
    <t>合计</t>
  </si>
  <si>
    <t>1</t>
  </si>
  <si>
    <t>MY2025-089</t>
  </si>
  <si>
    <t>5700001780047435</t>
  </si>
  <si>
    <t>墨玉县万亩现代设施农业道路系统建设项目（一期）</t>
  </si>
  <si>
    <t>乡村建设行动</t>
  </si>
  <si>
    <t>农村基础设施（含产业配套基础设施）</t>
  </si>
  <si>
    <t>产业路、资源路、旅游路建设</t>
  </si>
  <si>
    <t>墨玉县现代农业园区</t>
  </si>
  <si>
    <t>新建道路长度为10678.528米，共12条线路，道路沿线交叉口15个，2号线、9号线两端设置20m×20m的回车场，形成路面宽度4、6米，道路两侧均为0.5米土路肩。</t>
  </si>
  <si>
    <t>带动生产、其他</t>
  </si>
  <si>
    <t>否</t>
  </si>
  <si>
    <t>是</t>
  </si>
  <si>
    <t>项目的建设能够为企业投资建设的450座现代温室大棚改善农产品运输条件，降低运输成本，促进戈壁滩设施果蔬种植产业链发展、提高生产效率，增加700多个就业岗位，带动群众增收，促进当地经济社会的可持续发展。</t>
  </si>
  <si>
    <t>墨玉县现代农业园区管委会</t>
  </si>
  <si>
    <t>2</t>
  </si>
  <si>
    <t>MY2025-096</t>
  </si>
  <si>
    <t>5700001764237667</t>
  </si>
  <si>
    <t>墨玉县万亩现代设施农业道路系统建设项目（二期）</t>
  </si>
  <si>
    <t>新建道路长度为14877米（含13条线路），其中4米宽行车道11086米，4.5米宽行车道3791米，道路等级为巷路，实施道路沿线交叉口共12个，道路两侧均为0.5米土路肩。</t>
  </si>
  <si>
    <t>项目的建设能够为企业投资建设的300座现代温室大棚改善农产品运输条件，降低运输成本，促进戈壁滩设施果蔬种植产业链发展、提高生产效率，增加600多个就业岗位，带动群众增收，促进当地经济社会的可持续发展。</t>
  </si>
  <si>
    <t>3</t>
  </si>
  <si>
    <t>MY2025-005</t>
  </si>
  <si>
    <t>5700001764242692</t>
  </si>
  <si>
    <t>墨玉县北部防沙治沙水源工程（二期）</t>
  </si>
  <si>
    <t>产业发展</t>
  </si>
  <si>
    <t>配套设施项目</t>
  </si>
  <si>
    <t>小型农田水利设施建设</t>
  </si>
  <si>
    <t>墨玉县萨依巴格乡，阿克萨拉依乡，加汗巴格乡，吐外特乡，英也尔乡，喀瓦克乡，玉北开发区</t>
  </si>
  <si>
    <t>财政衔接资金用于：流量小于1m³/s及以下的11.52公里供水管道建设及环评、水土保持、勘察设计费、工程建设监理费、全过程质量检测费、跟踪审计费等前期费用支出；
（1）新建东干管长度3.1公里，管材采用玻璃钢管，管径DN1200，压力等级2.5兆帕，设计流量为0.91立方米/秒；
（2）新建西干管长度6.02公里，管材采用玻璃钢管，管径DN1000，压力等级2.5兆帕，设计流量为0.63立方米/秒；
（3）新建北1干管长度2.4公里，管材采用玻璃钢管，管径DN1200，压力等级2.5兆帕，设计流量为0.72立方米/秒。</t>
  </si>
  <si>
    <t>其他</t>
  </si>
  <si>
    <t>粮经</t>
  </si>
  <si>
    <t>一是为防沙治沙林草产业灌溉、人畜饮水等关键需求提供充足水源；二是防沙治沙区域植被覆盖率提高 ，有效遏制土地沙化趋势，改善区域生态环境；三是工程实施带动防沙治沙区域内农业生产发展，通过灌溉保障农作物产量稳定增长，每年增加3000多个就业岗位。</t>
  </si>
  <si>
    <t>墨玉县水利局</t>
  </si>
  <si>
    <t>4</t>
  </si>
  <si>
    <t>MY2026-001</t>
  </si>
  <si>
    <t>5700001764250808</t>
  </si>
  <si>
    <t>墨玉县2026年巩固拓展脱贫攻坚成果到户以奖代补-畜牧业奖补项目</t>
  </si>
  <si>
    <t>生产项目</t>
  </si>
  <si>
    <t>养殖业基地</t>
  </si>
  <si>
    <t>墨玉县16个乡镇</t>
  </si>
  <si>
    <t>为全县“全国防返贫监测信息系统”中符合奖补条件的4.8万户脱贫户（含监测对象）、在和田地区外或地区内种畜场新购进的良种母畜，对当年自繁扩增符合墨玉县主导品种的良种母畜），增产技术应用，禽类养殖，青贮窖建设，养殖圈舍设施改造建设、饲草料、常见多发病防治社会化服务等给予奖补；</t>
  </si>
  <si>
    <t>畜禽</t>
  </si>
  <si>
    <t>鼓励全县脱贫户（含监测对象），特别是万元以下户通过产业发展促进增收。</t>
  </si>
  <si>
    <t>墨玉县农业农村局</t>
  </si>
  <si>
    <t>5</t>
  </si>
  <si>
    <t>MY2026-002</t>
  </si>
  <si>
    <t>5700001764253118</t>
  </si>
  <si>
    <t>墨玉县2026年巩固拓展脱贫攻坚成果到户以奖代补-种植业奖补项目</t>
  </si>
  <si>
    <t>种植业基地</t>
  </si>
  <si>
    <t>为全县“全国防返贫监测信息系统”中符合奖补条件的5.6万余户脱贫户（含监测对象）30万余亩粮油、蔬菜及经济作物等，种植面积在1亩以上，对运用“良田、良法、良制”，实现种植业提质增效的，按照粮食作物单产提升（小麦平均单产较上年全县平均单产提升1.5%以上的）、耕地质量保护和提升（实施深松整地，秸秆还田的、积造有机肥）、支持关键技术运用（实施节水滴灌灌溉模式，实现水肥一体化种植的）、支持农业社会化服务（由农业社会化服务组织开展耕、种、管、收全环节托管服务的）、发展设施种植（购置菜苗；改造棚膜、棉被更换、后坡和棚架加固等；）等环节给予适当补助。</t>
  </si>
  <si>
    <t>6</t>
  </si>
  <si>
    <t>MY2026-003</t>
  </si>
  <si>
    <t>5700001764256055</t>
  </si>
  <si>
    <t>墨玉县2026年巩固拓展脱贫攻坚成果到户以奖代补-庭院经济奖补项目</t>
  </si>
  <si>
    <t>高质量庭院经济</t>
  </si>
  <si>
    <t>庭院特色种植</t>
  </si>
  <si>
    <t>为全县“全国防返贫监测信息系统”中符合奖补条件的3.5余万户脱贫户（含监测对象）利用自家房前屋后、前庭后院等区域发展家庭特色种植（茄果类蔬菜、工业辣椒、中草药及林果新品种），种植面积在0.2亩以上并产生一定效益的，按照每亩不超过1000元的标准给予补助。</t>
  </si>
  <si>
    <t>林特</t>
  </si>
  <si>
    <t>7</t>
  </si>
  <si>
    <t>MY2026-004</t>
  </si>
  <si>
    <t>5700001764260081</t>
  </si>
  <si>
    <t>墨玉县2026年巩固拓展脱贫攻坚成果到户以奖代补-林果业奖补项目</t>
  </si>
  <si>
    <t>林草基地建设</t>
  </si>
  <si>
    <t>墨玉县16个乡镇、3个街道</t>
  </si>
  <si>
    <t>为全县“全国防返贫监测信息系统”中符合奖补条件的脱贫户（含监测对象）种植面积在1亩以上的林果业（核桃、鲜食葡萄、鲜食枣、苹果、杏、新梅、杏李、樱桃、桃等）品种优化，疏密改造、整形修剪、病虫害防治等对种植各关键环节、薄弱环节给予适当补助。</t>
  </si>
  <si>
    <t>墨玉县林业和草原局</t>
  </si>
  <si>
    <t>8</t>
  </si>
  <si>
    <t>MY2026-005</t>
  </si>
  <si>
    <t>5700001764263286</t>
  </si>
  <si>
    <t>墨玉县2026年巩固拓展脱贫攻坚成果到户以奖代补-创业奖补项目</t>
  </si>
  <si>
    <t>就业项目</t>
  </si>
  <si>
    <t>创业</t>
  </si>
  <si>
    <t>创业奖补</t>
  </si>
  <si>
    <t>纳入全国防止返贫监测和衔接推进乡村振兴信息系统管理，有发展条件、发展愿望的帮扶对象鼓励自主创业，自主经营场所给予一定的补助。其中：对依法取得营业执照、相关资质或营业许可，从事特色手工产品制作、食品加工、农业农村生产生活服务等经营活动，生产或经营面积在20平方米（含）以上，正常经营至少6个月的，按照不超过2000元标准给予一次性补助；生产或经营面积不足20平方米（包括餐车、零售点等移动式摊位），正常经营至少3个月的，按照不超过1000元的标准给予一次性补助。</t>
  </si>
  <si>
    <t>就业务工，其他</t>
  </si>
  <si>
    <t>1.“奖补 + 赋能”支撑：，通过奖补进一步激发脱贫户和防止返贫监测对象自主创业的积极性，增强内生发展动力，促进脱贫人口持续增收。
2.多层辐射带动：鼓励奖补对象的创业项目（如小型养殖场、农产品加工点、乡村民宿）优先雇佣周边脱贫户、低收入农户（尤其是无法外出务工的老人、妇女），明确 “带动 1 名及以上脱贫户稳定就业。</t>
  </si>
  <si>
    <t>墨玉县市场监督管理局</t>
  </si>
  <si>
    <t>9</t>
  </si>
  <si>
    <t>MY2026-006</t>
  </si>
  <si>
    <t>5700001764267541</t>
  </si>
  <si>
    <t>墨玉县2026年公益性岗位项目</t>
  </si>
  <si>
    <t>公益性岗位</t>
  </si>
  <si>
    <t>为进一步巩固脱贫攻坚成果，全县范围内设立3386个公益性岗位，解决3386名脱贫劳动力（含监测帮扶对象）就业问题，按照1750元/人/月的标准给予补助。</t>
  </si>
  <si>
    <t>就业务工</t>
  </si>
  <si>
    <t>通过该项目的实施，为墨玉县脱贫劳动力实现就地就近稳定就业提供强有力的保障，提高工资性收入，助力墨玉县巩固脱贫成果工作，同时有效解决用人单位需求问题，有力保障全县用人单位工作的正常开展。</t>
  </si>
  <si>
    <t>墨玉县人社局</t>
  </si>
  <si>
    <t>10</t>
  </si>
  <si>
    <t>MY2026-007</t>
  </si>
  <si>
    <t>5700001764271263</t>
  </si>
  <si>
    <t>墨玉县2026年乡村振兴衔接资金外出务工人员一次性交通补助项目</t>
  </si>
  <si>
    <t>务工补助</t>
  </si>
  <si>
    <t>交通费补助</t>
  </si>
  <si>
    <t>为全县“全国防返贫监测信息系统”中符合条件的脱贫户（含监测对象）有组织、 自发到区内其他地州、疆外其他省份稳定就业在3个月以上的脱贫人口、监测对象给予一次性往返交通补助。其中：1.跨省外出务工就业人员从中央衔接资金中支付，每人往返路费最高不超过2000元。2.疆内跨地州市（含兵团）外出务工就业人员从自治区衔接资金中支付，每人往返路费最高不超过1000元。3.对地区内跨县(含兵团)务工就业人员从县本机衔接资金中支付，每人往返路费最高不超过200元。</t>
  </si>
  <si>
    <t>通过交通补助，进一步鼓励墨玉县农村劳动力外出就业，提高农民工资性收入。</t>
  </si>
  <si>
    <t>11</t>
  </si>
  <si>
    <t>MY2026-008</t>
  </si>
  <si>
    <t>5700001764273028</t>
  </si>
  <si>
    <t>墨玉县2026年小额贷款贴息</t>
  </si>
  <si>
    <t>金融保险配套项目</t>
  </si>
  <si>
    <t>小额贷款贴息</t>
  </si>
  <si>
    <t>为全县“全国防返贫监测信息系统”的脱贫户家庭和监测帮扶对象通过银行信贷自身努力搞好产业发展支持，按照放贷的当月人民银行发布的基准利息，对建档立卡系统户发展生产的贷款产生的利息给予补助（其中脱贫户的贷款贴息使用中央财政衔接推进乡村振兴补助资金，监测帮扶对象家庭中的边缘易致贫户、一般户中的突发严重困难户贷款提欸西使用县级配套资金）。</t>
  </si>
  <si>
    <t>其他产业</t>
  </si>
  <si>
    <t>解决了农牧民自身发展资金短缺难题。我县农牧民收入较低，缺乏发展生产的启动资金，向金融机构申请贷款成本偏高，手续繁杂。脱贫贴息贷款的投入，有效地缓解了农牧民自身生产发展资金紧缺问题</t>
  </si>
  <si>
    <t>12</t>
  </si>
  <si>
    <t>MY2026-018</t>
  </si>
  <si>
    <t>5700001764347233</t>
  </si>
  <si>
    <t>墨玉县阿克萨拉依乡其乃巴格村设施农业大棚建设项目</t>
  </si>
  <si>
    <t>阿克萨拉依乡其乃巴格村</t>
  </si>
  <si>
    <t>新建大棚10座，总占地面积约30亩，单座大棚面积约980平方米（14m×70m），总建筑面积约9800平方米，双拱双膜，主要结构为钢结构，新建蓄水池，容积约600m³，配套耳房、水肥一体机、灌溉设施。</t>
  </si>
  <si>
    <t>收益分红，就业务工、其他</t>
  </si>
  <si>
    <t>项目完成后种植户（企业）有偿租赁使用、年租金收入不低于12万元以上，带动就业15人以上。</t>
  </si>
  <si>
    <t>墨玉县阿克萨拉依乡人民政府</t>
  </si>
  <si>
    <t>13</t>
  </si>
  <si>
    <t>MY2026-019</t>
  </si>
  <si>
    <t>5700001764348375</t>
  </si>
  <si>
    <t>墨玉县阿克萨拉依乡友谊村温室大棚建设项目</t>
  </si>
  <si>
    <t>阿克萨拉依乡友谊村</t>
  </si>
  <si>
    <t>新建大棚6座，总占地面积约30亩，单座大棚建筑面积约1260平方米（14m×90m），总建筑面积约7560平方米，采用双拱双膜，主要结构为钢结构，新建蓄水池，容积约600m³，配套耳房、水肥一体机、灌溉设施。</t>
  </si>
  <si>
    <t>项目完成后种植户（企业）有偿租赁使用、年租金收入不低于9万元以上，带动就业12人以上。</t>
  </si>
  <si>
    <t>14</t>
  </si>
  <si>
    <t>MY2026-021</t>
  </si>
  <si>
    <t>5700001764349799</t>
  </si>
  <si>
    <t>墨玉县加汗巴格乡巴格齐村温室大棚建设项目</t>
  </si>
  <si>
    <t>巴格齐村</t>
  </si>
  <si>
    <t>为进一步壮大村集体经济，计划在巴格齐村新建10座双拱双模大棚，单座大棚长度110m～120m，宽度14m，高度4.8m～5m，单座大棚占地面积约1540平方米～1680平方米，每座大棚配套附属工程及设备，同时进行电路、水路、入棚路新建铺设，架设电动卷帘机，棚膜、棉被、防虫网、水肥一体机、电表箱、水表箱、照明设施等配属设施安装。对原有的机电井进行提升改造。</t>
  </si>
  <si>
    <t>10座大棚建成后后，通过由脱贫户及三类户种植，直接带动农民就近就业，通过种植大棚增加收入，村集体通过收取租金的方式壮大村集体经济。</t>
  </si>
  <si>
    <t>墨玉县加汗巴格乡人民政府</t>
  </si>
  <si>
    <t>15</t>
  </si>
  <si>
    <t>MY2026-024</t>
  </si>
  <si>
    <t>5700001764350981</t>
  </si>
  <si>
    <t>墨玉县阔依其乡0.1万亩农田提质改造及节水灌溉设施配套项目</t>
  </si>
  <si>
    <t>墨玉县阔依其乡其热格墩村、萨达克村、英库勒村</t>
  </si>
  <si>
    <t>对阔依其乡1000亩土地进行土地平整、土壤改良、灌溉供水设施及田间道路及机耕道路、农田输配电建设等。</t>
  </si>
  <si>
    <t>土地流转、就业务工、带动生产</t>
  </si>
  <si>
    <t>通过实施土地碎片化整理，能直接净增耕地面积，实现粮食增产，节约水资源，提高灌溉效率提高群众的种粮积极性的同时提升农田的机械化水平，从而有助于种粮大户及种粮企业的吸收。</t>
  </si>
  <si>
    <t>16</t>
  </si>
  <si>
    <t>MY2026-027</t>
  </si>
  <si>
    <t>5700001780066574</t>
  </si>
  <si>
    <t>墨玉县2026年乌尔其乡0.12万亩农田提质改造及节水灌溉设施配套项目</t>
  </si>
  <si>
    <t>在乌尔其乡阿勒米勒克村、托格拉克阿勒迪村、铁热克博斯坦村，</t>
  </si>
  <si>
    <t>项目计划在乌尔其乡辖区共：1201亩农田进行提质改造盐碱化治理及节水灌溉设施配套，其中：阿勒米勒克村1039亩、托格拉克阿勒迪村97亩、铁热克博斯坦村65亩。主要建设内容：
1.土地平整1201亩；
2.节水灌溉设施：新建灌溉渠道、排碱渠及渠道所涉及的渠系建筑物；
3.田间道路及机耕道
4.土壤培肥工程:通过施有黄腐酸等措施改良1201亩土地。</t>
  </si>
  <si>
    <t>一是通过农田提质改造，土壤改良成耕地，提高耕地综合生产能力，增加种植粮食面种；二是1201亩土地均为集体土地，项目完成后通过土地流转，壮大村集体经济收入。</t>
  </si>
  <si>
    <t>墨玉县乌尔其乡人民政府</t>
  </si>
  <si>
    <t>17</t>
  </si>
  <si>
    <t>MY2026-028</t>
  </si>
  <si>
    <t>5700001780070034</t>
  </si>
  <si>
    <t>墨玉县2026年阿克萨拉依乡0.1万亩农田提质改造及节水灌溉设施配套项目</t>
  </si>
  <si>
    <t>阿热巴格村、阿亚克库木巴格村、塔喀依拉村、艾力什贝希村、巴什阿热果勒村</t>
  </si>
  <si>
    <t>计划对阿克萨拉依乡阿热巴格村等4个村约1000农田提质改造及节水灌溉设施配套（其中：阿亚克库木巴格村218.5亩、艾力什贝希村300亩、阿热巴格村365.5亩、依克其村60亩）。主要建设内容：土地平整、建设沉沙池、灌溉供水设施及滴灌设施建设、田间道路及机耕道等。</t>
  </si>
  <si>
    <t>通过规划整合零散土地资源，实现规模化、集约化生产，提高农作物单产，增加农民收入及集体收入。</t>
  </si>
  <si>
    <t>18</t>
  </si>
  <si>
    <t>MY2026-030</t>
  </si>
  <si>
    <t>5700001780072127</t>
  </si>
  <si>
    <t>墨玉县2026年雅瓦乡拉力阔勒村农田提质改造及节水灌溉设施配套项目</t>
  </si>
  <si>
    <t>雅瓦乡拉力阔勒村</t>
  </si>
  <si>
    <t>计划对拉里阔勒村3000亩土地进行土地平整、土壤改良、灌溉渠系建设及附属建筑物、排碱渠建设、田间道路等。</t>
  </si>
  <si>
    <t>一是完善了农田灌排系统，加快建设新农村的步伐，解决了农田环境乱的问题，方便高标准农田机械化耕作。
二是项目完工后种植企业（大户）流转，土地流转费用用于壮大村集体经济收入。
三是流转后实现结余劳动力就近就地就业，部分外出务工。</t>
  </si>
  <si>
    <t>墨玉县雅瓦乡人民政府</t>
  </si>
  <si>
    <t>19</t>
  </si>
  <si>
    <t>MY2026-035</t>
  </si>
  <si>
    <t>5700001780081373</t>
  </si>
  <si>
    <t>墨玉县玉北开发区一号地块养殖基地改造提升项目</t>
  </si>
  <si>
    <t>玉北开发区</t>
  </si>
  <si>
    <t>计划在玉北一号地块养殖基地的24栋鸡舍建设双层墙12240㎡（510㎡/栋，离原主墙体1.5米处建设双层墙，先50厘米砖墙，砖墙上面100㎝湿帘，湿帘上面170㎝彩钢板），彩钢顶6528㎡（272㎡/栋），安装净水器2台（10m³/小时），地暖分水器1200个，供暖管道1350m，锅炉2台，鸡舍小窗1650个（28*56），小窗口拉杆电机144台，钢丝拉线7200m。</t>
  </si>
  <si>
    <t>收益分红、就业务工、带动生产、其他</t>
  </si>
  <si>
    <t>一是按“四个一批”分类施策，逐步提升资产使用效益。二是由养殖企业有偿租赁使用，租金收入用于壮大村集体经济；三是带动当地群众就地就近就业。</t>
  </si>
  <si>
    <t>20</t>
  </si>
  <si>
    <t>MY2026-036</t>
  </si>
  <si>
    <t>5700001780084541</t>
  </si>
  <si>
    <t>墨玉县玉北开发区二号地块养殖基地改造提升项目</t>
  </si>
  <si>
    <t>计划在玉北二号地块养殖基地的24栋鸡舍建设双层墙12240㎡（510㎡/栋，离原主墙体1.5米处建设双层墙，先50厘米砖墙，砖墙上面100㎝湿帘，湿帘上面170㎝彩钢板），彩钢顶6528㎡（272㎡/栋），安装净水器2台（10m³/小时），地暖分水器1200个，供暖管道1350m，锅炉2台，鸡舍小窗1650个（28*56），小窗口拉杆电机144台，钢丝拉线7200m。</t>
  </si>
  <si>
    <t>21</t>
  </si>
  <si>
    <t>MY2026-045</t>
  </si>
  <si>
    <t>5700001780089799</t>
  </si>
  <si>
    <t>墨玉县阿克萨拉依乡依克其村就业创业基地建设项目</t>
  </si>
  <si>
    <t>加工流通项目</t>
  </si>
  <si>
    <t>市场建设和农村物流</t>
  </si>
  <si>
    <t>阿克萨拉依乡依克其村</t>
  </si>
  <si>
    <t>新建就业创业基地2栋，总占地面积约11亩，单栋建筑面积约650平方米，总建筑面积约1300平方米，地上两层，框架结构；地面硬化约2500平方米，配套给排水、供电、消防、道路等相关附属设施。</t>
  </si>
  <si>
    <t>本项目建成后，主要经营模式为出租。创业就业基地以全楼整体出租，年租金为8万元以上。项目建成后可引导周边人口自主创业就业。项目可提供超过固定岗位15个，可实现每人年均增收26400 元。</t>
  </si>
  <si>
    <t>22</t>
  </si>
  <si>
    <t>MY2026-048</t>
  </si>
  <si>
    <t>5700001780090305</t>
  </si>
  <si>
    <t>墨玉县扎瓦镇阿热果勒村就业创业基地建设项目</t>
  </si>
  <si>
    <t>墨玉县扎瓦镇阿热果勒村</t>
  </si>
  <si>
    <t>占地约1.5亩，计划新建创业基地一座，地上三层，框架结构，建筑面积1500㎡，建筑基底面积500㎡，配套供水、排水、消防、锅炉、变压器等附属设施。</t>
  </si>
  <si>
    <t>项目建成后，通过租赁经营实现稳定收益，全额用于壮大村集体经济，同时新增就业岗位 15–20 个，拓宽农户增收渠道，优化镇域商贸服务布局，助力乡村产业振兴与城乡融合发展。</t>
  </si>
  <si>
    <t>墨玉县扎瓦镇人民政府</t>
  </si>
  <si>
    <t>23</t>
  </si>
  <si>
    <t>MY2026-055</t>
  </si>
  <si>
    <t>5700001780094532</t>
  </si>
  <si>
    <t>2026年墨玉县扶持壮大村集体经济建设项目-（就业创业基地）</t>
  </si>
  <si>
    <t>墨玉县喀拉喀什镇塔娜依贝希村（消防大队南侧）</t>
  </si>
  <si>
    <t>整合20个村扶持壮大村集体经济项目资金，在墨玉县喀拉喀什镇塔娜依贝希村新建就业创业基地1处，项目建设用地面积9988.8㎡（14.98亩），总建筑面积5300㎡，以及室外附属管网（消防水池、消防管线500米，给排水管线2000米、围墙450米等）、地面硬化、配套设备（箱变、锅炉等）购置。</t>
  </si>
  <si>
    <t>通过项目建设可提供30个就业岗位（优先聘用本地村民），带动周边餐饮、便利店等配套业态发展，预计增加村集体以经济收入96万元以上。</t>
  </si>
  <si>
    <t>墨玉县委组织部</t>
  </si>
  <si>
    <t>24</t>
  </si>
  <si>
    <t>MY2026-056</t>
  </si>
  <si>
    <t>5700001780095189</t>
  </si>
  <si>
    <t>墨玉县阿克萨拉依乡乌尊艾日克村扶持壮大村集体经济豆制品深加工项目</t>
  </si>
  <si>
    <t>加工业</t>
  </si>
  <si>
    <t>阿克萨拉依乡乌尊艾日克村</t>
  </si>
  <si>
    <t>计划对阿克萨拉依乡乌尊艾日克村原幼儿园进行改造，项目主要建设内容为：1.厂房改造：按照食品生产卫生标准，对现有厂房进行地面环氧地坪铺设、墙面防霉处理、排水系统优化、通风消毒设施安装等，改造面积约500平方米；2.设备购置：采购日产5吨自动化豆腐生产设备，具体包括大型磨浆机系统、微压煮浆系统、连续压榨机、自动切块机、包装机及清洗消毒设备等；3.配套设施：建设原料存储仓库、成品冷藏库、更衣消毒间等配套设施，并完善水电、消防等基础保障。</t>
  </si>
  <si>
    <t>1.经济效益：项目建成后，预计日产量5吨豆腐及豆制品，年销售收入约300万元，净利润约100万元。
2.社会效益：项目建成后预计可解决10人就业，间接带动运输、销售等关联岗位3个，提升本地农产品产业化水平，助力乡村振兴。
3.生态效益：采用清洁能源加热，豆渣可作为饲料回收利用，实现资源循环，减少环境污染。</t>
  </si>
  <si>
    <t>25</t>
  </si>
  <si>
    <t>MY2026-064</t>
  </si>
  <si>
    <t>5700001780096413</t>
  </si>
  <si>
    <t>墨玉县产城融合区标准化厂房建设项目（三期）</t>
  </si>
  <si>
    <t>墨玉县产城融合区内</t>
  </si>
  <si>
    <t>项目主要建设内容：新建纺织服装标准化厂房两栋，总建筑面积29000平方米，其中：一栋14500平方米、一栋14500平方米，及配套附属设施</t>
  </si>
  <si>
    <t>收益分红，就业务工，带动生产，其他</t>
  </si>
  <si>
    <t>该项目落地后预计年产值可达1500万元左右，同时解决200余人就业问题，每年税收可达100万元。</t>
  </si>
  <si>
    <t>墨玉县工业园区</t>
  </si>
  <si>
    <t>26</t>
  </si>
  <si>
    <t>MY2026-070</t>
  </si>
  <si>
    <t>5700001780098561</t>
  </si>
  <si>
    <t>墨玉县扎瓦镇阿热果勒村水产养殖基地建设项目</t>
  </si>
  <si>
    <t>水产养殖业发展</t>
  </si>
  <si>
    <t>计划对现有100亩鱼塘进行改造，建设标准化养殖基地，主要建设内容：一是规划70亩养殖核心区，整合分割为20个3.5亩标准化池塘（长 60m× 宽 20m× 深 2.5m），每池配2台增氧机、1 台投料机，加防渗土工膜与防逃网，配套尾水处理，水质检测等设施；二是建设500㎡饲料仓、300㎡办公房、2亩鱼苗培育池等。三是配套5.5kW泵站+PE管网给排水、100kVA变压器+20kW应急发电系统等附属设施，实现标准化养殖与循环利用。</t>
  </si>
  <si>
    <t>土地流转、就业务工、其他</t>
  </si>
  <si>
    <t>水产</t>
  </si>
  <si>
    <t>该水产养殖基地为水产孵化基地，项目建成后，可带动扎瓦镇水产养殖产业发展，预计年租金不低于5万元，带动就业不少于10人。</t>
  </si>
  <si>
    <t>27</t>
  </si>
  <si>
    <t>MY2026-108</t>
  </si>
  <si>
    <t>5700001780173393</t>
  </si>
  <si>
    <t>墨玉县喀瓦克乡-吐孜鲁达克村农村公路建设项目</t>
  </si>
  <si>
    <t>农村道路建设（通村路、通户路、小型桥梁等）</t>
  </si>
  <si>
    <t>墨玉县喀瓦克乡</t>
  </si>
  <si>
    <t>改建路线长度29公里按照四级公路技术标准改建，双向两车道，路面类型为沥青路面，建设内容包含路基、路面、桥涵及附属设施。</t>
  </si>
  <si>
    <t>完善交通基础设施建设，改善项目区域内群群众农产品运输条件，降低运输成本，提高生产效率，带动群众增收，促进当地经济社会的可持续发展。</t>
  </si>
  <si>
    <t>墨玉县交通运输局</t>
  </si>
  <si>
    <t>28</t>
  </si>
  <si>
    <t>MY2026-109</t>
  </si>
  <si>
    <t>5700001780176186</t>
  </si>
  <si>
    <t>墨玉县村组道路建设项目</t>
  </si>
  <si>
    <t>墨玉县</t>
  </si>
  <si>
    <t>新建路线长35公里，建设内容包含路基、路面、桥涵及附属设施。</t>
  </si>
  <si>
    <t>29</t>
  </si>
  <si>
    <t>MY2026-125</t>
  </si>
  <si>
    <t>5700001780178591</t>
  </si>
  <si>
    <t>墨玉县2026年自治区美丽宜居村创建污水管网建设项目</t>
  </si>
  <si>
    <t>人居环境整治</t>
  </si>
  <si>
    <t>农村污水治理</t>
  </si>
  <si>
    <t>普恰克其镇巴什库都克拉村、巴什普恰克其村、库勒艾日克村、巴扎博依村、布达村</t>
  </si>
  <si>
    <t>新建DN300管径排污管网35公里，改造提升DN300管径排污管网10公里，新建排水入户管UPVC排水管道共计20千米，改造提升污水处理站2座，新建提升泵站2座，以及检查井、沉淀池、入户管网等相关附属配套设施。</t>
  </si>
  <si>
    <t>通过美丽宜居村建设项目，助力示范村实现持续发展和改善当地群众生活水平。</t>
  </si>
  <si>
    <t>墨玉县普恰克其镇人民政府</t>
  </si>
  <si>
    <t>30</t>
  </si>
  <si>
    <t>MY2026-082</t>
  </si>
  <si>
    <t>5700001780156805</t>
  </si>
  <si>
    <t>墨玉县雅瓦乡巴格吉格代村等4个村2026年农村道路中央财政以工代赈项目</t>
  </si>
  <si>
    <t>雅瓦乡巴格吉格代村等4个村</t>
  </si>
  <si>
    <t>新建水泥道路5.4公里（路面宽3.5米，路基宽4.5米），新建涵洞15道。</t>
  </si>
  <si>
    <t>就业务工、其他</t>
  </si>
  <si>
    <t>预计吸纳当地低收入群众务工人数111人,计划发放劳务报酬规模149万元,劳务报酬发放比例40.16%。</t>
  </si>
  <si>
    <t>31</t>
  </si>
  <si>
    <t>MY2026-083</t>
  </si>
  <si>
    <t>5700001780161614</t>
  </si>
  <si>
    <t>墨玉县雅瓦乡尕热勒克村等5个村2026年农村道路中央财政以工代赈项目</t>
  </si>
  <si>
    <t>雅瓦乡尕热勒克村等5个村</t>
  </si>
  <si>
    <t>新建水泥道路5.651公里（路面宽3.5米，路基宽4.5米），新建涵洞11道。</t>
  </si>
  <si>
    <t>预计吸纳当地低收入群众务工人数113人,计划发放劳务报酬规模150万元,劳务报酬发放比例40.21%。</t>
  </si>
  <si>
    <t>32</t>
  </si>
  <si>
    <t>MY2026-084</t>
  </si>
  <si>
    <t>5700001780165248</t>
  </si>
  <si>
    <t>墨玉县雅瓦乡塘开希村等7个村2026年农村道路中央财政以工代赈项目</t>
  </si>
  <si>
    <t>雅瓦乡塘开希村等7个村</t>
  </si>
  <si>
    <t>新建水泥道路5.549公里（路面宽3.5米，路基宽4.5米），新建涵洞10道。</t>
  </si>
  <si>
    <t>预计吸纳当地低收入群众务工人数112人,计划发放劳务报酬规模150万元,劳务报酬发放比例40.32%。</t>
  </si>
  <si>
    <t>33</t>
  </si>
  <si>
    <t>MY2026-085</t>
  </si>
  <si>
    <t>5700001780169510</t>
  </si>
  <si>
    <t>墨玉县英也尔乡阔什阔尕其村2026年防沙治沙中央财政以工代赈项目</t>
  </si>
  <si>
    <t>英也尔乡阔什阔尕其村</t>
  </si>
  <si>
    <t>土地平整1486亩，铺设灌溉管道等相关配套附属设施。</t>
  </si>
  <si>
    <t>就业务工、带动生产、土地流转</t>
  </si>
  <si>
    <t>预计吸纳当地低收入群众务工人数110人,计划发放劳务报酬规模153万元,劳务报酬发放比例40.05%。</t>
  </si>
  <si>
    <t>墨玉县英也尔乡人民政府</t>
  </si>
  <si>
    <t>34</t>
  </si>
  <si>
    <t>MY2026-086</t>
  </si>
  <si>
    <t>5700001780171185</t>
  </si>
  <si>
    <t>墨玉县英也尔乡阿克吾斯塘村2026年防沙治沙中央财政以工代赈项目</t>
  </si>
  <si>
    <t>英也尔乡阿克吾斯塘村</t>
  </si>
  <si>
    <t>土地平整1525亩，铺设灌溉管道等相关配套附属设施。</t>
  </si>
  <si>
    <t>预计吸纳当地低收入群众务工人数109人,计划发放劳务报酬规模153万元,劳务报酬发放比例40.05%。</t>
  </si>
  <si>
    <t>35</t>
  </si>
  <si>
    <t>MY2026-012</t>
  </si>
  <si>
    <t>5700001780060992</t>
  </si>
  <si>
    <t>墨玉县2026低氟边销茶送茶入户项目</t>
  </si>
  <si>
    <t>困难群众饮用低氟茶</t>
  </si>
  <si>
    <t>墨玉县16个乡（镇）、街办</t>
  </si>
  <si>
    <t>为全县1.9万余户（暂定），脱贫监测对象按照1块/户标准（400-500克），将合格的低氟边销茶发放到户，提高群众尤其是农牧民对低氟病的认识和安全消费意识，增强群众健康消费观念和防病意识，改变消费习惯。</t>
  </si>
  <si>
    <t>通过项目的实施进一步加强健康饮茶教育，引导群众饮用含氟量合格的砖茶，有效降低群众摄入氟量水平，从源头上保护群众自身健康，围绕健康饮茶习惯的培养，帮助群众梳理健康饮茶观念，增强防病意识，提升各民族群众幸福感。</t>
  </si>
  <si>
    <t>墨玉县委统战部</t>
  </si>
  <si>
    <t>36</t>
  </si>
  <si>
    <t>MY2026-042</t>
  </si>
  <si>
    <t>5700001780089032</t>
  </si>
  <si>
    <t xml:space="preserve">墨玉县托胡拉乡就业创业实训基地建设项目 </t>
  </si>
  <si>
    <t>墨玉县托胡拉乡托胡拉村</t>
  </si>
  <si>
    <t>新建就业基地1座，项目建设用地面积2782.47（4.17亩），建筑面积2795.68㎡，建筑基底面积798.56㎡，地下一层，地上三层，框架结构（部分钢结构），独立基础。其中：地下一层建筑面积400㎡，地上一层建筑面积798.56㎡，二层建筑面积798.56㎡，三层建筑面积798.56㎡。以及室外附属管网、硬化、配套设备等购置（购置800kW电锅炉一台）。</t>
  </si>
  <si>
    <t>收益分红、就业务工，其他</t>
  </si>
  <si>
    <t>一是项目完工后，通过外出租赁方式运营，租赁收入用于壮大村集体经济；
二是带动当地群众自主创业及就，解决10-15人就地就近就业问题，
三是通过发展旅游业，提高当地群众的生产经营性收入。</t>
  </si>
  <si>
    <t>墨玉县托胡拉乡人民政府</t>
  </si>
  <si>
    <t>37</t>
  </si>
  <si>
    <t>MY2026-074</t>
  </si>
  <si>
    <t>5700001780099045</t>
  </si>
  <si>
    <t>墨玉县青砧苹果种植推广特色林果业发展项目</t>
  </si>
  <si>
    <t>墨玉县阔依其乡</t>
  </si>
  <si>
    <t>项目建设总规模1200亩苹果种植，按照科学的株行距种植咸恒青砧苹果树苗，每亩种植111株，并配套围栏等相关附属配套设施。</t>
  </si>
  <si>
    <t>旨在打造一个集种植、加工、销售、观光于一体的综合性苹果产业区域，成为南疆苹果产业的标杆。</t>
  </si>
  <si>
    <t>墨玉县阔依其乡人民政府</t>
  </si>
  <si>
    <t>墨玉县2026年中央提前下达财政衔接推进乡村振兴补助资金项目计划分类统计表</t>
  </si>
  <si>
    <t xml:space="preserve">单位：个、万元 </t>
  </si>
  <si>
    <t>县市</t>
  </si>
  <si>
    <t>项目个数</t>
  </si>
  <si>
    <t>资金规模（万元）</t>
  </si>
  <si>
    <t>续建项目个数</t>
  </si>
  <si>
    <t>续建资金规模</t>
  </si>
  <si>
    <t>产业发展类项目个数</t>
  </si>
  <si>
    <t>资金</t>
  </si>
  <si>
    <t>占比</t>
  </si>
  <si>
    <t>就业类项目个数</t>
  </si>
  <si>
    <t>乡村建设类</t>
  </si>
  <si>
    <t>易地搬迁后扶类</t>
  </si>
  <si>
    <t>巩固拓展脱贫攻坚成果类</t>
  </si>
  <si>
    <t>其他类</t>
  </si>
  <si>
    <t>填报说明</t>
  </si>
  <si>
    <t>1.序号请按顺序依次填列；</t>
  </si>
  <si>
    <t>2.项目库编号按照县市要求填列，不做统一要求；</t>
  </si>
  <si>
    <t>3.系统编号为信息系统16位编号。</t>
  </si>
  <si>
    <t>4.项目名称按照项目建设内容简写，不能以**村基础设施项目、**村产业发展项目等模糊字眼描述项目名称；</t>
  </si>
  <si>
    <t>5.项目类型按照系统分类</t>
  </si>
  <si>
    <t>6.项目实施地点细化到村</t>
  </si>
  <si>
    <t>7.资金来源请与上级主管部门对接、结合上年度到位资金进行估算；</t>
  </si>
  <si>
    <t>8.联农带农方式按照系统分类填写</t>
  </si>
  <si>
    <t>9.直接受益人口：直接获得利益或服务的人口数量</t>
  </si>
  <si>
    <t>10.产业发展类项目、产业配套项目需要填报项目支撑的相关主导产业，需要细化到具体产业类型，不能笼统归为“农业”“畜牧业”</t>
  </si>
  <si>
    <t>11.是否形成帮扶项目资产、是否为到户项目、是否采取以工代赈方式务必系统、实际保持一致</t>
  </si>
  <si>
    <t>12.项目绩效指标“产出指标”“效益指标”中能体现项目必要性和实施效果的3-4个关键指标</t>
  </si>
  <si>
    <t>13.责任单位填写项目审批部门</t>
  </si>
  <si>
    <t>14.建议审核处室按照项目建设内容填报自治区农业农村厅相关内设处室或事业单位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</si>
</sst>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40">
    <font>
      <sz val="11"/>
      <color theme="1"/>
      <name val="宋体"/>
      <charset val="134"/>
      <scheme val="minor"/>
    </font>
    <font>
      <b/>
      <sz val="18"/>
      <color rgb="FFFF0000"/>
      <name val="宋体"/>
      <charset val="134"/>
      <scheme val="minor"/>
    </font>
    <font>
      <sz val="18"/>
      <name val="宋体"/>
      <charset val="134"/>
      <scheme val="minor"/>
    </font>
    <font>
      <b/>
      <sz val="18"/>
      <color rgb="FFFF0000"/>
      <name val="宋体"/>
      <charset val="134"/>
    </font>
    <font>
      <sz val="11"/>
      <name val="方正小标宋简体"/>
      <charset val="134"/>
    </font>
    <font>
      <sz val="12"/>
      <name val="宋体"/>
      <charset val="134"/>
    </font>
    <font>
      <b/>
      <sz val="12"/>
      <name val="黑体"/>
      <charset val="134"/>
    </font>
    <font>
      <b/>
      <sz val="12"/>
      <name val="方正公文楷体"/>
      <charset val="134"/>
    </font>
    <font>
      <sz val="10"/>
      <color theme="1"/>
      <name val="方正公文楷体"/>
      <charset val="134"/>
    </font>
    <font>
      <sz val="26"/>
      <name val="方正小标宋简体"/>
      <charset val="134"/>
    </font>
    <font>
      <sz val="16"/>
      <name val="黑体"/>
      <charset val="134"/>
    </font>
    <font>
      <sz val="10"/>
      <name val="方正公文楷体"/>
      <charset val="134"/>
    </font>
    <font>
      <sz val="11"/>
      <name val="宋体"/>
      <charset val="134"/>
      <scheme val="minor"/>
    </font>
    <font>
      <sz val="12"/>
      <name val="宋体"/>
      <charset val="134"/>
      <scheme val="minor"/>
    </font>
    <font>
      <sz val="20"/>
      <name val="方正黑体_GBK"/>
      <charset val="134"/>
    </font>
    <font>
      <sz val="26"/>
      <name val="方正小标宋_GBK"/>
      <charset val="134"/>
    </font>
    <font>
      <sz val="26"/>
      <name val="宋体"/>
      <charset val="134"/>
      <scheme val="minor"/>
    </font>
    <font>
      <sz val="12"/>
      <name val="黑体"/>
      <charset val="134"/>
    </font>
    <font>
      <sz val="14"/>
      <name val="宋体"/>
      <charset val="134"/>
      <scheme val="major"/>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4" borderId="8"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7" fillId="0" borderId="0" applyNumberFormat="0" applyFill="0" applyBorder="0" applyAlignment="0" applyProtection="0">
      <alignment vertical="center"/>
    </xf>
    <xf numFmtId="0" fontId="28" fillId="5" borderId="11" applyNumberFormat="0" applyAlignment="0" applyProtection="0">
      <alignment vertical="center"/>
    </xf>
    <xf numFmtId="0" fontId="29" fillId="6" borderId="12" applyNumberFormat="0" applyAlignment="0" applyProtection="0">
      <alignment vertical="center"/>
    </xf>
    <xf numFmtId="0" fontId="30" fillId="6" borderId="11" applyNumberFormat="0" applyAlignment="0" applyProtection="0">
      <alignment vertical="center"/>
    </xf>
    <xf numFmtId="0" fontId="31" fillId="7" borderId="13" applyNumberFormat="0" applyAlignment="0" applyProtection="0">
      <alignment vertical="center"/>
    </xf>
    <xf numFmtId="0" fontId="32" fillId="0" borderId="14" applyNumberFormat="0" applyFill="0" applyAlignment="0" applyProtection="0">
      <alignment vertical="center"/>
    </xf>
    <xf numFmtId="0" fontId="33" fillId="0" borderId="15"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0" fontId="5" fillId="0" borderId="0">
      <alignment vertical="top"/>
    </xf>
    <xf numFmtId="0" fontId="5" fillId="0" borderId="0">
      <alignment vertical="center"/>
    </xf>
    <xf numFmtId="0" fontId="39" fillId="0" borderId="0">
      <alignment vertical="center"/>
    </xf>
  </cellStyleXfs>
  <cellXfs count="81">
    <xf numFmtId="0" fontId="0" fillId="0" borderId="0" xfId="0">
      <alignment vertical="center"/>
    </xf>
    <xf numFmtId="0" fontId="1" fillId="0" borderId="0" xfId="0" applyFont="1" applyFill="1">
      <alignment vertical="center"/>
    </xf>
    <xf numFmtId="0" fontId="2" fillId="0" borderId="0" xfId="0" applyFont="1" applyFill="1">
      <alignment vertical="center"/>
    </xf>
    <xf numFmtId="49" fontId="3" fillId="0" borderId="0" xfId="0" applyNumberFormat="1" applyFont="1" applyFill="1" applyAlignment="1">
      <alignment horizontal="left" vertical="center" wrapText="1"/>
    </xf>
    <xf numFmtId="49" fontId="3" fillId="0" borderId="0" xfId="0" applyNumberFormat="1" applyFont="1" applyFill="1" applyAlignment="1">
      <alignment horizontal="center" vertical="center" wrapText="1"/>
    </xf>
    <xf numFmtId="49" fontId="3" fillId="0" borderId="0" xfId="0" applyNumberFormat="1"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0" fillId="0" borderId="0" xfId="0" applyFont="1" applyFill="1" applyBorder="1" applyAlignment="1"/>
    <xf numFmtId="176" fontId="0" fillId="0" borderId="0" xfId="0" applyNumberFormat="1" applyFont="1" applyFill="1" applyBorder="1" applyAlignment="1"/>
    <xf numFmtId="0" fontId="0" fillId="0" borderId="0" xfId="0" applyFont="1" applyFill="1" applyBorder="1" applyAlignment="1">
      <alignment horizontal="center"/>
    </xf>
    <xf numFmtId="176" fontId="0" fillId="0" borderId="0" xfId="0" applyNumberFormat="1" applyFont="1" applyFill="1" applyBorder="1" applyAlignment="1">
      <alignment horizontal="center"/>
    </xf>
    <xf numFmtId="10" fontId="0" fillId="0" borderId="0" xfId="0" applyNumberFormat="1" applyFont="1" applyFill="1" applyBorder="1" applyAlignment="1">
      <alignment horizontal="center"/>
    </xf>
    <xf numFmtId="0" fontId="9" fillId="0" borderId="0" xfId="0" applyFont="1" applyFill="1" applyAlignment="1">
      <alignment horizontal="center" vertical="center" wrapText="1"/>
    </xf>
    <xf numFmtId="176" fontId="9" fillId="0" borderId="0" xfId="0" applyNumberFormat="1" applyFont="1" applyFill="1" applyAlignment="1">
      <alignment horizontal="center" vertical="center" wrapText="1"/>
    </xf>
    <xf numFmtId="0" fontId="5" fillId="0" borderId="0" xfId="0" applyFont="1" applyFill="1" applyBorder="1" applyAlignment="1">
      <alignment horizontal="left" vertical="center" wrapText="1"/>
    </xf>
    <xf numFmtId="176" fontId="5" fillId="0" borderId="0" xfId="0" applyNumberFormat="1" applyFont="1" applyFill="1" applyBorder="1" applyAlignment="1">
      <alignment horizontal="left" vertical="center" wrapText="1"/>
    </xf>
    <xf numFmtId="10" fontId="5" fillId="0" borderId="0" xfId="0" applyNumberFormat="1" applyFont="1" applyFill="1" applyBorder="1" applyAlignment="1">
      <alignment horizontal="left" vertical="center" wrapText="1"/>
    </xf>
    <xf numFmtId="176" fontId="5" fillId="0" borderId="0" xfId="0" applyNumberFormat="1" applyFont="1" applyFill="1" applyBorder="1" applyAlignment="1">
      <alignment horizontal="center" vertical="center" wrapText="1"/>
    </xf>
    <xf numFmtId="10" fontId="5" fillId="0" borderId="0" xfId="0" applyNumberFormat="1" applyFont="1" applyFill="1" applyBorder="1" applyAlignment="1">
      <alignment horizontal="center" vertical="center" wrapText="1"/>
    </xf>
    <xf numFmtId="0" fontId="5" fillId="0" borderId="0" xfId="0" applyFont="1" applyFill="1" applyAlignment="1">
      <alignment horizontal="right"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10" fontId="6" fillId="0" borderId="1" xfId="0" applyNumberFormat="1" applyFont="1" applyFill="1" applyBorder="1" applyAlignment="1">
      <alignment horizontal="center" vertical="center" wrapText="1"/>
    </xf>
    <xf numFmtId="10" fontId="6" fillId="0" borderId="3"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176" fontId="7" fillId="2" borderId="1" xfId="0" applyNumberFormat="1" applyFont="1" applyFill="1" applyBorder="1" applyAlignment="1">
      <alignment horizontal="center" vertical="center" wrapText="1"/>
    </xf>
    <xf numFmtId="10" fontId="7" fillId="2" borderId="1" xfId="0" applyNumberFormat="1" applyFont="1" applyFill="1" applyBorder="1" applyAlignment="1">
      <alignment horizontal="center" vertical="center" wrapText="1"/>
    </xf>
    <xf numFmtId="10" fontId="7" fillId="2" borderId="3"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176" fontId="11" fillId="0" borderId="1" xfId="0" applyNumberFormat="1" applyFont="1" applyFill="1" applyBorder="1" applyAlignment="1">
      <alignment horizontal="center" vertical="center" wrapText="1"/>
    </xf>
    <xf numFmtId="176" fontId="11" fillId="3" borderId="1" xfId="0" applyNumberFormat="1" applyFont="1" applyFill="1" applyBorder="1" applyAlignment="1">
      <alignment horizontal="center" vertical="center" wrapText="1"/>
    </xf>
    <xf numFmtId="176" fontId="8" fillId="3" borderId="1" xfId="0" applyNumberFormat="1" applyFont="1" applyFill="1" applyBorder="1" applyAlignment="1">
      <alignment horizontal="center" vertical="center"/>
    </xf>
    <xf numFmtId="176" fontId="8" fillId="0" borderId="1" xfId="0" applyNumberFormat="1" applyFont="1" applyFill="1" applyBorder="1" applyAlignment="1">
      <alignment horizontal="center" vertical="center"/>
    </xf>
    <xf numFmtId="0" fontId="6" fillId="0" borderId="0" xfId="0" applyFont="1" applyFill="1" applyAlignment="1">
      <alignment horizontal="center" vertical="center" wrapText="1"/>
    </xf>
    <xf numFmtId="0" fontId="12" fillId="0" borderId="0" xfId="0" applyFont="1" applyFill="1">
      <alignment vertical="center"/>
    </xf>
    <xf numFmtId="49" fontId="13" fillId="0" borderId="0" xfId="0" applyNumberFormat="1" applyFont="1" applyFill="1" applyAlignment="1">
      <alignment vertical="center" wrapText="1"/>
    </xf>
    <xf numFmtId="0" fontId="13" fillId="0" borderId="0" xfId="0" applyFont="1" applyFill="1" applyAlignment="1">
      <alignment vertical="center" wrapText="1"/>
    </xf>
    <xf numFmtId="0" fontId="13" fillId="0" borderId="0" xfId="0" applyFont="1" applyFill="1" applyAlignment="1">
      <alignment horizontal="center" vertical="center" wrapText="1"/>
    </xf>
    <xf numFmtId="0" fontId="12" fillId="0" borderId="0" xfId="0" applyFont="1" applyFill="1" applyAlignment="1">
      <alignment horizontal="left" vertical="center" wrapText="1"/>
    </xf>
    <xf numFmtId="0" fontId="12" fillId="0" borderId="0" xfId="0" applyFont="1" applyFill="1" applyAlignment="1">
      <alignment vertical="center" wrapText="1"/>
    </xf>
    <xf numFmtId="0" fontId="12" fillId="0" borderId="0" xfId="0" applyFont="1" applyFill="1" applyAlignment="1">
      <alignment horizontal="center" vertical="center" wrapText="1"/>
    </xf>
    <xf numFmtId="0" fontId="12" fillId="0" borderId="0" xfId="0" applyFont="1" applyFill="1" applyAlignment="1">
      <alignment horizontal="center" vertical="center"/>
    </xf>
    <xf numFmtId="0" fontId="12" fillId="0" borderId="0" xfId="0" applyNumberFormat="1" applyFont="1" applyFill="1" applyAlignment="1">
      <alignment horizontal="center" vertical="center" wrapText="1"/>
    </xf>
    <xf numFmtId="49" fontId="14" fillId="0" borderId="0" xfId="0" applyNumberFormat="1" applyFont="1" applyFill="1" applyAlignment="1">
      <alignment horizontal="left" vertical="center" wrapText="1"/>
    </xf>
    <xf numFmtId="49" fontId="14" fillId="0" borderId="0" xfId="0" applyNumberFormat="1" applyFont="1" applyFill="1" applyAlignment="1">
      <alignment horizontal="center" vertical="center" wrapText="1"/>
    </xf>
    <xf numFmtId="0" fontId="15" fillId="0" borderId="0" xfId="0" applyFont="1" applyFill="1" applyAlignment="1">
      <alignment horizontal="center" vertical="center" wrapText="1"/>
    </xf>
    <xf numFmtId="0" fontId="16" fillId="0" borderId="0" xfId="0" applyFont="1" applyFill="1" applyAlignment="1">
      <alignment horizontal="center" vertical="center" wrapText="1"/>
    </xf>
    <xf numFmtId="0" fontId="15" fillId="0" borderId="0" xfId="0" applyNumberFormat="1" applyFont="1" applyFill="1" applyAlignment="1">
      <alignment horizontal="center" vertical="center" wrapText="1"/>
    </xf>
    <xf numFmtId="0" fontId="15" fillId="0" borderId="0" xfId="0" applyFont="1" applyFill="1" applyAlignment="1">
      <alignment horizontal="left" vertical="center" wrapText="1"/>
    </xf>
    <xf numFmtId="0" fontId="6" fillId="0" borderId="5" xfId="0"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6" xfId="0" applyNumberFormat="1"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7"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3"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1" xfId="0" applyNumberFormat="1" applyFont="1" applyFill="1" applyBorder="1" applyAlignment="1">
      <alignment horizontal="center" vertical="center"/>
    </xf>
    <xf numFmtId="0" fontId="13" fillId="0" borderId="1" xfId="0" applyFont="1" applyFill="1" applyBorder="1" applyAlignment="1">
      <alignment horizontal="center" vertical="center"/>
    </xf>
    <xf numFmtId="0" fontId="13"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0" fontId="17" fillId="0" borderId="7" xfId="0" applyFont="1" applyFill="1" applyBorder="1" applyAlignment="1">
      <alignment horizontal="center" vertical="center" wrapText="1"/>
    </xf>
    <xf numFmtId="0" fontId="13" fillId="0" borderId="7" xfId="0" applyFont="1" applyFill="1" applyBorder="1" applyAlignment="1">
      <alignment vertical="center" wrapText="1"/>
    </xf>
    <xf numFmtId="0" fontId="17" fillId="0" borderId="7"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13" fillId="0" borderId="7" xfId="0" applyFont="1" applyFill="1" applyBorder="1" applyAlignment="1">
      <alignment horizontal="center" vertical="center" wrapText="1"/>
    </xf>
    <xf numFmtId="177" fontId="18" fillId="0" borderId="1" xfId="0" applyNumberFormat="1" applyFont="1" applyFill="1" applyBorder="1" applyAlignment="1">
      <alignment horizontal="left" vertical="center" wrapText="1"/>
    </xf>
    <xf numFmtId="177" fontId="18" fillId="0" borderId="1" xfId="0" applyNumberFormat="1"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5" xfId="49"/>
    <cellStyle name="常规_自治区下达塔城2007年财政扶贫资金项目下达计划表－1048万元" xfId="50"/>
    <cellStyle name="常规 5" xfId="51"/>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44"/>
  <sheetViews>
    <sheetView tabSelected="1" zoomScale="70" zoomScaleNormal="70" workbookViewId="0">
      <pane xSplit="7" ySplit="6" topLeftCell="H7" activePane="bottomRight" state="frozen"/>
      <selection/>
      <selection pane="topRight"/>
      <selection pane="bottomLeft"/>
      <selection pane="bottomRight" activeCell="C8" sqref="C8"/>
    </sheetView>
  </sheetViews>
  <sheetFormatPr defaultColWidth="9" defaultRowHeight="14.25"/>
  <cols>
    <col min="1" max="1" width="4.475" style="45" customWidth="1"/>
    <col min="2" max="3" width="8.13333333333333" style="46" customWidth="1"/>
    <col min="4" max="4" width="31.4416666666667" style="47" customWidth="1"/>
    <col min="5" max="6" width="6.36666666666667" style="46" customWidth="1"/>
    <col min="7" max="7" width="7.55" style="46" customWidth="1"/>
    <col min="8" max="8" width="21.4583333333333" style="48" customWidth="1"/>
    <col min="9" max="9" width="82.0833333333333" style="49" customWidth="1"/>
    <col min="10" max="10" width="13.3833333333333" style="48" customWidth="1"/>
    <col min="11" max="11" width="14.4416666666667" style="50" customWidth="1"/>
    <col min="12" max="12" width="14.175" style="50" customWidth="1"/>
    <col min="13" max="13" width="14.175" style="51" customWidth="1"/>
    <col min="14" max="15" width="10.2083333333333" style="51" customWidth="1"/>
    <col min="16" max="16" width="10.5916666666667" style="51" customWidth="1"/>
    <col min="17" max="18" width="8.38333333333333" style="51" customWidth="1"/>
    <col min="19" max="19" width="10.4416666666667" style="50" customWidth="1"/>
    <col min="20" max="20" width="11.1083333333333" style="51" customWidth="1"/>
    <col min="21" max="21" width="12.85" style="51" customWidth="1"/>
    <col min="22" max="23" width="8.66666666666667" style="52" customWidth="1"/>
    <col min="24" max="24" width="9.375" style="52" customWidth="1"/>
    <col min="25" max="26" width="8.66666666666667" style="52" customWidth="1"/>
    <col min="27" max="27" width="33.9583333333333" style="48" customWidth="1"/>
    <col min="28" max="28" width="11.975" style="51" customWidth="1"/>
    <col min="29" max="29" width="9" style="44" customWidth="1"/>
    <col min="30" max="30" width="11.5" style="44"/>
    <col min="31" max="31" width="12.625" style="44"/>
    <col min="32" max="16319" width="9" style="44"/>
    <col min="16320" max="16320" width="30.1083333333333" style="44"/>
    <col min="16321" max="16384" width="9" style="44"/>
  </cols>
  <sheetData>
    <row r="1" ht="47" customHeight="1" spans="1:28">
      <c r="A1" s="53" t="s">
        <v>0</v>
      </c>
      <c r="B1" s="53"/>
      <c r="C1" s="53"/>
      <c r="D1" s="53"/>
      <c r="E1" s="53"/>
      <c r="F1" s="53"/>
      <c r="G1" s="53"/>
      <c r="H1" s="53"/>
      <c r="I1" s="53"/>
      <c r="J1" s="53"/>
      <c r="K1" s="54"/>
      <c r="L1" s="54"/>
      <c r="M1" s="54"/>
      <c r="N1" s="54"/>
      <c r="O1" s="54"/>
      <c r="P1" s="54"/>
      <c r="Q1" s="54"/>
      <c r="R1" s="54"/>
      <c r="S1" s="54"/>
      <c r="T1" s="54"/>
      <c r="U1" s="54"/>
      <c r="V1" s="54"/>
      <c r="W1" s="54"/>
      <c r="X1" s="54"/>
      <c r="Y1" s="54"/>
      <c r="Z1" s="54"/>
      <c r="AA1" s="53"/>
      <c r="AB1" s="53"/>
    </row>
    <row r="2" ht="65" customHeight="1" spans="1:28">
      <c r="A2" s="55" t="s">
        <v>1</v>
      </c>
      <c r="B2" s="55"/>
      <c r="C2" s="55"/>
      <c r="D2" s="55"/>
      <c r="E2" s="55"/>
      <c r="F2" s="55"/>
      <c r="G2" s="55"/>
      <c r="H2" s="56"/>
      <c r="I2" s="56"/>
      <c r="J2" s="55"/>
      <c r="K2" s="55"/>
      <c r="L2" s="55"/>
      <c r="M2" s="55"/>
      <c r="N2" s="55"/>
      <c r="O2" s="55"/>
      <c r="P2" s="55"/>
      <c r="Q2" s="55"/>
      <c r="R2" s="55"/>
      <c r="S2" s="55"/>
      <c r="T2" s="55"/>
      <c r="U2" s="55"/>
      <c r="V2" s="57"/>
      <c r="W2" s="57"/>
      <c r="X2" s="57"/>
      <c r="Y2" s="57"/>
      <c r="Z2" s="57"/>
      <c r="AA2" s="58"/>
      <c r="AB2" s="55"/>
    </row>
    <row r="3" s="43" customFormat="1" ht="40" customHeight="1" spans="1:28">
      <c r="A3" s="59" t="s">
        <v>2</v>
      </c>
      <c r="B3" s="59" t="s">
        <v>3</v>
      </c>
      <c r="C3" s="59" t="s">
        <v>4</v>
      </c>
      <c r="D3" s="59" t="s">
        <v>5</v>
      </c>
      <c r="E3" s="59" t="s">
        <v>6</v>
      </c>
      <c r="F3" s="59" t="s">
        <v>7</v>
      </c>
      <c r="G3" s="59" t="s">
        <v>8</v>
      </c>
      <c r="H3" s="59" t="s">
        <v>9</v>
      </c>
      <c r="I3" s="59" t="s">
        <v>10</v>
      </c>
      <c r="J3" s="59" t="s">
        <v>11</v>
      </c>
      <c r="K3" s="26" t="s">
        <v>12</v>
      </c>
      <c r="L3" s="26"/>
      <c r="M3" s="26"/>
      <c r="N3" s="26"/>
      <c r="O3" s="26"/>
      <c r="P3" s="26"/>
      <c r="Q3" s="26"/>
      <c r="R3" s="26"/>
      <c r="S3" s="26"/>
      <c r="T3" s="26"/>
      <c r="U3" s="59" t="s">
        <v>13</v>
      </c>
      <c r="V3" s="60" t="s">
        <v>14</v>
      </c>
      <c r="W3" s="60" t="s">
        <v>15</v>
      </c>
      <c r="X3" s="60" t="s">
        <v>16</v>
      </c>
      <c r="Y3" s="60" t="s">
        <v>17</v>
      </c>
      <c r="Z3" s="60" t="s">
        <v>18</v>
      </c>
      <c r="AA3" s="59" t="s">
        <v>19</v>
      </c>
      <c r="AB3" s="59" t="s">
        <v>20</v>
      </c>
    </row>
    <row r="4" s="43" customFormat="1" ht="40" customHeight="1" spans="1:28">
      <c r="A4" s="61"/>
      <c r="B4" s="61"/>
      <c r="C4" s="61"/>
      <c r="D4" s="61"/>
      <c r="E4" s="61"/>
      <c r="F4" s="61"/>
      <c r="G4" s="61"/>
      <c r="H4" s="61"/>
      <c r="I4" s="61"/>
      <c r="J4" s="61"/>
      <c r="K4" s="26" t="s">
        <v>21</v>
      </c>
      <c r="L4" s="26"/>
      <c r="M4" s="26"/>
      <c r="N4" s="26"/>
      <c r="O4" s="26"/>
      <c r="P4" s="26"/>
      <c r="Q4" s="26"/>
      <c r="R4" s="26"/>
      <c r="S4" s="26" t="s">
        <v>22</v>
      </c>
      <c r="T4" s="26" t="s">
        <v>23</v>
      </c>
      <c r="U4" s="61"/>
      <c r="V4" s="62"/>
      <c r="W4" s="62"/>
      <c r="X4" s="62"/>
      <c r="Y4" s="62"/>
      <c r="Z4" s="62"/>
      <c r="AA4" s="61"/>
      <c r="AB4" s="61"/>
    </row>
    <row r="5" s="43" customFormat="1" ht="40" customHeight="1" spans="1:28">
      <c r="A5" s="61"/>
      <c r="B5" s="61"/>
      <c r="C5" s="61"/>
      <c r="D5" s="61"/>
      <c r="E5" s="61"/>
      <c r="F5" s="61"/>
      <c r="G5" s="61"/>
      <c r="H5" s="61"/>
      <c r="I5" s="61"/>
      <c r="J5" s="61"/>
      <c r="K5" s="26" t="s">
        <v>24</v>
      </c>
      <c r="L5" s="26" t="s">
        <v>25</v>
      </c>
      <c r="M5" s="26"/>
      <c r="N5" s="26" t="s">
        <v>26</v>
      </c>
      <c r="O5" s="26"/>
      <c r="P5" s="26" t="s">
        <v>27</v>
      </c>
      <c r="Q5" s="26" t="s">
        <v>28</v>
      </c>
      <c r="R5" s="26" t="s">
        <v>29</v>
      </c>
      <c r="S5" s="26"/>
      <c r="T5" s="26"/>
      <c r="U5" s="61"/>
      <c r="V5" s="62"/>
      <c r="W5" s="62"/>
      <c r="X5" s="62"/>
      <c r="Y5" s="62"/>
      <c r="Z5" s="62"/>
      <c r="AA5" s="61"/>
      <c r="AB5" s="61"/>
    </row>
    <row r="6" s="43" customFormat="1" ht="40" customHeight="1" spans="1:28">
      <c r="A6" s="63"/>
      <c r="B6" s="63"/>
      <c r="C6" s="63"/>
      <c r="D6" s="63"/>
      <c r="E6" s="63"/>
      <c r="F6" s="63"/>
      <c r="G6" s="63"/>
      <c r="H6" s="63"/>
      <c r="I6" s="63"/>
      <c r="J6" s="63"/>
      <c r="K6" s="26"/>
      <c r="L6" s="26" t="s">
        <v>30</v>
      </c>
      <c r="M6" s="26" t="s">
        <v>31</v>
      </c>
      <c r="N6" s="26" t="s">
        <v>30</v>
      </c>
      <c r="O6" s="26" t="s">
        <v>31</v>
      </c>
      <c r="P6" s="26"/>
      <c r="Q6" s="26"/>
      <c r="R6" s="26"/>
      <c r="S6" s="26"/>
      <c r="T6" s="26"/>
      <c r="U6" s="63"/>
      <c r="V6" s="64"/>
      <c r="W6" s="64"/>
      <c r="X6" s="64"/>
      <c r="Y6" s="64"/>
      <c r="Z6" s="64"/>
      <c r="AA6" s="63"/>
      <c r="AB6" s="63"/>
    </row>
    <row r="7" s="43" customFormat="1" ht="40" customHeight="1" spans="1:28">
      <c r="A7" s="26" t="s">
        <v>32</v>
      </c>
      <c r="B7" s="26"/>
      <c r="C7" s="26"/>
      <c r="D7" s="26"/>
      <c r="E7" s="26"/>
      <c r="F7" s="26"/>
      <c r="G7" s="26"/>
      <c r="H7" s="26"/>
      <c r="I7" s="26"/>
      <c r="J7" s="63">
        <f>SUBTOTAL(9,J8:J44)</f>
        <v>74610.96</v>
      </c>
      <c r="K7" s="63">
        <f t="shared" ref="K7:T7" si="0">SUBTOTAL(9,K8:K44)</f>
        <v>49693</v>
      </c>
      <c r="L7" s="63">
        <f t="shared" si="0"/>
        <v>46305</v>
      </c>
      <c r="M7" s="63">
        <f t="shared" si="0"/>
        <v>0</v>
      </c>
      <c r="N7" s="63">
        <f t="shared" si="0"/>
        <v>1880</v>
      </c>
      <c r="O7" s="63">
        <f t="shared" si="0"/>
        <v>0</v>
      </c>
      <c r="P7" s="63">
        <f t="shared" si="0"/>
        <v>1508</v>
      </c>
      <c r="Q7" s="63">
        <f t="shared" si="0"/>
        <v>0</v>
      </c>
      <c r="R7" s="63">
        <f t="shared" si="0"/>
        <v>0</v>
      </c>
      <c r="S7" s="63">
        <f t="shared" si="0"/>
        <v>0</v>
      </c>
      <c r="T7" s="63">
        <f t="shared" si="0"/>
        <v>0</v>
      </c>
      <c r="U7" s="63"/>
      <c r="V7" s="64"/>
      <c r="W7" s="64"/>
      <c r="X7" s="64"/>
      <c r="Y7" s="64"/>
      <c r="Z7" s="64"/>
      <c r="AA7" s="63"/>
      <c r="AB7" s="63"/>
    </row>
    <row r="8" s="44" customFormat="1" ht="128.25" spans="1:28">
      <c r="A8" s="65" t="s">
        <v>33</v>
      </c>
      <c r="B8" s="66" t="s">
        <v>34</v>
      </c>
      <c r="C8" s="67" t="s">
        <v>35</v>
      </c>
      <c r="D8" s="68" t="s">
        <v>36</v>
      </c>
      <c r="E8" s="68" t="s">
        <v>37</v>
      </c>
      <c r="F8" s="67" t="s">
        <v>38</v>
      </c>
      <c r="G8" s="67" t="s">
        <v>39</v>
      </c>
      <c r="H8" s="69" t="s">
        <v>40</v>
      </c>
      <c r="I8" s="67" t="s">
        <v>41</v>
      </c>
      <c r="J8" s="68">
        <v>751.36</v>
      </c>
      <c r="K8" s="68">
        <f>SUM(L8:T8)</f>
        <v>272</v>
      </c>
      <c r="L8" s="68">
        <v>272</v>
      </c>
      <c r="M8" s="70"/>
      <c r="N8" s="71"/>
      <c r="O8" s="71"/>
      <c r="P8" s="71"/>
      <c r="Q8" s="71"/>
      <c r="R8" s="71"/>
      <c r="S8" s="68"/>
      <c r="T8" s="71"/>
      <c r="U8" s="68" t="s">
        <v>42</v>
      </c>
      <c r="V8" s="72">
        <v>700</v>
      </c>
      <c r="W8" s="72" t="s">
        <v>43</v>
      </c>
      <c r="X8" s="72"/>
      <c r="Y8" s="72" t="s">
        <v>44</v>
      </c>
      <c r="Z8" s="72" t="s">
        <v>43</v>
      </c>
      <c r="AA8" s="73" t="s">
        <v>45</v>
      </c>
      <c r="AB8" s="68" t="s">
        <v>46</v>
      </c>
    </row>
    <row r="9" s="44" customFormat="1" ht="128.25" spans="1:28">
      <c r="A9" s="65" t="s">
        <v>47</v>
      </c>
      <c r="B9" s="74" t="s">
        <v>48</v>
      </c>
      <c r="C9" s="67" t="s">
        <v>49</v>
      </c>
      <c r="D9" s="68" t="s">
        <v>50</v>
      </c>
      <c r="E9" s="68" t="s">
        <v>37</v>
      </c>
      <c r="F9" s="75" t="s">
        <v>38</v>
      </c>
      <c r="G9" s="75" t="s">
        <v>39</v>
      </c>
      <c r="H9" s="69" t="s">
        <v>40</v>
      </c>
      <c r="I9" s="67" t="s">
        <v>51</v>
      </c>
      <c r="J9" s="68">
        <v>740</v>
      </c>
      <c r="K9" s="68">
        <f t="shared" ref="K9:K36" si="1">SUM(L9:T9)</f>
        <v>475</v>
      </c>
      <c r="L9" s="68">
        <v>475</v>
      </c>
      <c r="M9" s="70"/>
      <c r="N9" s="71"/>
      <c r="O9" s="71"/>
      <c r="P9" s="71"/>
      <c r="Q9" s="71"/>
      <c r="R9" s="71"/>
      <c r="S9" s="68"/>
      <c r="T9" s="71"/>
      <c r="U9" s="68" t="s">
        <v>42</v>
      </c>
      <c r="V9" s="72">
        <v>600</v>
      </c>
      <c r="W9" s="72" t="s">
        <v>43</v>
      </c>
      <c r="X9" s="72"/>
      <c r="Y9" s="72" t="s">
        <v>44</v>
      </c>
      <c r="Z9" s="72" t="s">
        <v>43</v>
      </c>
      <c r="AA9" s="73" t="s">
        <v>52</v>
      </c>
      <c r="AB9" s="68" t="s">
        <v>46</v>
      </c>
    </row>
    <row r="10" s="44" customFormat="1" ht="148" customHeight="1" spans="1:28">
      <c r="A10" s="65" t="s">
        <v>53</v>
      </c>
      <c r="B10" s="74" t="s">
        <v>54</v>
      </c>
      <c r="C10" s="67" t="s">
        <v>55</v>
      </c>
      <c r="D10" s="68" t="s">
        <v>56</v>
      </c>
      <c r="E10" s="68" t="s">
        <v>57</v>
      </c>
      <c r="F10" s="75" t="s">
        <v>58</v>
      </c>
      <c r="G10" s="75" t="s">
        <v>59</v>
      </c>
      <c r="H10" s="69" t="s">
        <v>60</v>
      </c>
      <c r="I10" s="67" t="s">
        <v>61</v>
      </c>
      <c r="J10" s="68">
        <v>10000</v>
      </c>
      <c r="K10" s="68">
        <f t="shared" si="1"/>
        <v>1227</v>
      </c>
      <c r="L10" s="68">
        <v>1227</v>
      </c>
      <c r="M10" s="70"/>
      <c r="N10" s="71"/>
      <c r="O10" s="71"/>
      <c r="P10" s="71"/>
      <c r="Q10" s="71"/>
      <c r="R10" s="71"/>
      <c r="S10" s="68"/>
      <c r="T10" s="71"/>
      <c r="U10" s="68" t="s">
        <v>62</v>
      </c>
      <c r="V10" s="72">
        <v>3000</v>
      </c>
      <c r="W10" s="72" t="s">
        <v>43</v>
      </c>
      <c r="X10" s="72" t="s">
        <v>63</v>
      </c>
      <c r="Y10" s="72" t="s">
        <v>44</v>
      </c>
      <c r="Z10" s="72" t="s">
        <v>43</v>
      </c>
      <c r="AA10" s="73" t="s">
        <v>64</v>
      </c>
      <c r="AB10" s="68" t="s">
        <v>65</v>
      </c>
    </row>
    <row r="11" s="44" customFormat="1" ht="109" customHeight="1" spans="1:28">
      <c r="A11" s="65" t="s">
        <v>66</v>
      </c>
      <c r="B11" s="74" t="s">
        <v>67</v>
      </c>
      <c r="C11" s="67" t="s">
        <v>68</v>
      </c>
      <c r="D11" s="68" t="s">
        <v>69</v>
      </c>
      <c r="E11" s="68" t="s">
        <v>57</v>
      </c>
      <c r="F11" s="75" t="s">
        <v>70</v>
      </c>
      <c r="G11" s="75" t="s">
        <v>71</v>
      </c>
      <c r="H11" s="69" t="s">
        <v>72</v>
      </c>
      <c r="I11" s="67" t="s">
        <v>73</v>
      </c>
      <c r="J11" s="68">
        <v>15000</v>
      </c>
      <c r="K11" s="68">
        <f t="shared" si="1"/>
        <v>10000</v>
      </c>
      <c r="L11" s="68">
        <v>10000</v>
      </c>
      <c r="M11" s="71"/>
      <c r="N11" s="71"/>
      <c r="O11" s="71"/>
      <c r="P11" s="71"/>
      <c r="Q11" s="71"/>
      <c r="R11" s="71"/>
      <c r="S11" s="68"/>
      <c r="T11" s="71"/>
      <c r="U11" s="68" t="s">
        <v>62</v>
      </c>
      <c r="V11" s="72">
        <v>48000</v>
      </c>
      <c r="W11" s="72" t="s">
        <v>44</v>
      </c>
      <c r="X11" s="72" t="s">
        <v>74</v>
      </c>
      <c r="Y11" s="72" t="s">
        <v>43</v>
      </c>
      <c r="Z11" s="72" t="s">
        <v>43</v>
      </c>
      <c r="AA11" s="73" t="s">
        <v>75</v>
      </c>
      <c r="AB11" s="68" t="s">
        <v>76</v>
      </c>
    </row>
    <row r="12" s="44" customFormat="1" ht="124" customHeight="1" spans="1:28">
      <c r="A12" s="65" t="s">
        <v>77</v>
      </c>
      <c r="B12" s="74" t="s">
        <v>78</v>
      </c>
      <c r="C12" s="67" t="s">
        <v>79</v>
      </c>
      <c r="D12" s="68" t="s">
        <v>80</v>
      </c>
      <c r="E12" s="68" t="s">
        <v>57</v>
      </c>
      <c r="F12" s="75" t="s">
        <v>70</v>
      </c>
      <c r="G12" s="75" t="s">
        <v>81</v>
      </c>
      <c r="H12" s="69" t="s">
        <v>72</v>
      </c>
      <c r="I12" s="67" t="s">
        <v>82</v>
      </c>
      <c r="J12" s="68">
        <v>7000</v>
      </c>
      <c r="K12" s="68">
        <f t="shared" si="1"/>
        <v>4000</v>
      </c>
      <c r="L12" s="68">
        <v>4000</v>
      </c>
      <c r="M12" s="71"/>
      <c r="N12" s="71"/>
      <c r="O12" s="71"/>
      <c r="P12" s="71"/>
      <c r="Q12" s="71"/>
      <c r="R12" s="71"/>
      <c r="S12" s="68"/>
      <c r="T12" s="71"/>
      <c r="U12" s="68" t="s">
        <v>62</v>
      </c>
      <c r="V12" s="72">
        <v>56000</v>
      </c>
      <c r="W12" s="72" t="s">
        <v>44</v>
      </c>
      <c r="X12" s="72" t="s">
        <v>63</v>
      </c>
      <c r="Y12" s="72" t="s">
        <v>43</v>
      </c>
      <c r="Z12" s="72" t="s">
        <v>43</v>
      </c>
      <c r="AA12" s="73" t="s">
        <v>75</v>
      </c>
      <c r="AB12" s="68" t="s">
        <v>76</v>
      </c>
    </row>
    <row r="13" s="44" customFormat="1" ht="83" customHeight="1" spans="1:28">
      <c r="A13" s="65" t="s">
        <v>83</v>
      </c>
      <c r="B13" s="74" t="s">
        <v>84</v>
      </c>
      <c r="C13" s="67" t="s">
        <v>85</v>
      </c>
      <c r="D13" s="68" t="s">
        <v>86</v>
      </c>
      <c r="E13" s="68" t="s">
        <v>57</v>
      </c>
      <c r="F13" s="75" t="s">
        <v>87</v>
      </c>
      <c r="G13" s="75" t="s">
        <v>88</v>
      </c>
      <c r="H13" s="69" t="s">
        <v>72</v>
      </c>
      <c r="I13" s="67" t="s">
        <v>89</v>
      </c>
      <c r="J13" s="68">
        <v>1000</v>
      </c>
      <c r="K13" s="68">
        <f t="shared" si="1"/>
        <v>800</v>
      </c>
      <c r="L13" s="68">
        <v>800</v>
      </c>
      <c r="M13" s="71"/>
      <c r="N13" s="71"/>
      <c r="O13" s="71"/>
      <c r="P13" s="71"/>
      <c r="Q13" s="71"/>
      <c r="R13" s="71"/>
      <c r="S13" s="68"/>
      <c r="T13" s="71"/>
      <c r="U13" s="68" t="s">
        <v>62</v>
      </c>
      <c r="V13" s="72">
        <v>35000</v>
      </c>
      <c r="W13" s="72" t="s">
        <v>44</v>
      </c>
      <c r="X13" s="72" t="s">
        <v>90</v>
      </c>
      <c r="Y13" s="72" t="s">
        <v>43</v>
      </c>
      <c r="Z13" s="72" t="s">
        <v>43</v>
      </c>
      <c r="AA13" s="73" t="s">
        <v>75</v>
      </c>
      <c r="AB13" s="68" t="s">
        <v>76</v>
      </c>
    </row>
    <row r="14" s="44" customFormat="1" ht="83" customHeight="1" spans="1:28">
      <c r="A14" s="65" t="s">
        <v>91</v>
      </c>
      <c r="B14" s="74" t="s">
        <v>92</v>
      </c>
      <c r="C14" s="67" t="s">
        <v>93</v>
      </c>
      <c r="D14" s="68" t="s">
        <v>94</v>
      </c>
      <c r="E14" s="68" t="s">
        <v>57</v>
      </c>
      <c r="F14" s="75" t="s">
        <v>70</v>
      </c>
      <c r="G14" s="75" t="s">
        <v>95</v>
      </c>
      <c r="H14" s="69" t="s">
        <v>96</v>
      </c>
      <c r="I14" s="67" t="s">
        <v>97</v>
      </c>
      <c r="J14" s="68">
        <v>2500</v>
      </c>
      <c r="K14" s="68">
        <f t="shared" si="1"/>
        <v>1800</v>
      </c>
      <c r="L14" s="68">
        <v>1800</v>
      </c>
      <c r="M14" s="71"/>
      <c r="N14" s="71"/>
      <c r="O14" s="71"/>
      <c r="P14" s="71"/>
      <c r="Q14" s="71"/>
      <c r="R14" s="71"/>
      <c r="S14" s="68"/>
      <c r="T14" s="71"/>
      <c r="U14" s="68" t="s">
        <v>62</v>
      </c>
      <c r="V14" s="72">
        <v>48638</v>
      </c>
      <c r="W14" s="72" t="s">
        <v>44</v>
      </c>
      <c r="X14" s="72" t="s">
        <v>90</v>
      </c>
      <c r="Y14" s="72" t="s">
        <v>43</v>
      </c>
      <c r="Z14" s="72" t="s">
        <v>43</v>
      </c>
      <c r="AA14" s="73" t="s">
        <v>75</v>
      </c>
      <c r="AB14" s="68" t="s">
        <v>98</v>
      </c>
    </row>
    <row r="15" s="44" customFormat="1" ht="135" spans="1:28">
      <c r="A15" s="65" t="s">
        <v>99</v>
      </c>
      <c r="B15" s="74" t="s">
        <v>100</v>
      </c>
      <c r="C15" s="67" t="s">
        <v>101</v>
      </c>
      <c r="D15" s="68" t="s">
        <v>102</v>
      </c>
      <c r="E15" s="68" t="s">
        <v>103</v>
      </c>
      <c r="F15" s="75" t="s">
        <v>104</v>
      </c>
      <c r="G15" s="75" t="s">
        <v>105</v>
      </c>
      <c r="H15" s="69" t="s">
        <v>72</v>
      </c>
      <c r="I15" s="67" t="s">
        <v>106</v>
      </c>
      <c r="J15" s="68">
        <v>150</v>
      </c>
      <c r="K15" s="68">
        <f t="shared" si="1"/>
        <v>100</v>
      </c>
      <c r="L15" s="68">
        <v>100</v>
      </c>
      <c r="M15" s="71"/>
      <c r="N15" s="71"/>
      <c r="O15" s="71"/>
      <c r="P15" s="71"/>
      <c r="Q15" s="71"/>
      <c r="R15" s="71"/>
      <c r="S15" s="68"/>
      <c r="T15" s="71"/>
      <c r="U15" s="68" t="s">
        <v>107</v>
      </c>
      <c r="V15" s="72">
        <v>150</v>
      </c>
      <c r="W15" s="72" t="s">
        <v>44</v>
      </c>
      <c r="X15" s="72"/>
      <c r="Y15" s="72" t="s">
        <v>43</v>
      </c>
      <c r="Z15" s="72" t="s">
        <v>43</v>
      </c>
      <c r="AA15" s="73" t="s">
        <v>108</v>
      </c>
      <c r="AB15" s="68" t="s">
        <v>109</v>
      </c>
    </row>
    <row r="16" s="44" customFormat="1" ht="81" spans="1:28">
      <c r="A16" s="65" t="s">
        <v>110</v>
      </c>
      <c r="B16" s="74" t="s">
        <v>111</v>
      </c>
      <c r="C16" s="67" t="s">
        <v>112</v>
      </c>
      <c r="D16" s="68" t="s">
        <v>113</v>
      </c>
      <c r="E16" s="68" t="s">
        <v>103</v>
      </c>
      <c r="F16" s="75" t="s">
        <v>114</v>
      </c>
      <c r="G16" s="75" t="s">
        <v>114</v>
      </c>
      <c r="H16" s="69" t="s">
        <v>72</v>
      </c>
      <c r="I16" s="67" t="s">
        <v>115</v>
      </c>
      <c r="J16" s="68">
        <v>7110.6</v>
      </c>
      <c r="K16" s="68">
        <f t="shared" si="1"/>
        <v>5250</v>
      </c>
      <c r="L16" s="68">
        <v>5250</v>
      </c>
      <c r="M16" s="71"/>
      <c r="N16" s="71"/>
      <c r="O16" s="71"/>
      <c r="P16" s="71"/>
      <c r="Q16" s="71"/>
      <c r="R16" s="71"/>
      <c r="S16" s="68"/>
      <c r="T16" s="71"/>
      <c r="U16" s="68" t="s">
        <v>116</v>
      </c>
      <c r="V16" s="72">
        <v>3386</v>
      </c>
      <c r="W16" s="72" t="s">
        <v>44</v>
      </c>
      <c r="X16" s="72"/>
      <c r="Y16" s="72" t="s">
        <v>43</v>
      </c>
      <c r="Z16" s="72" t="s">
        <v>43</v>
      </c>
      <c r="AA16" s="73" t="s">
        <v>117</v>
      </c>
      <c r="AB16" s="68" t="s">
        <v>118</v>
      </c>
    </row>
    <row r="17" s="44" customFormat="1" ht="103" customHeight="1" spans="1:28">
      <c r="A17" s="65" t="s">
        <v>119</v>
      </c>
      <c r="B17" s="74" t="s">
        <v>120</v>
      </c>
      <c r="C17" s="67" t="s">
        <v>121</v>
      </c>
      <c r="D17" s="68" t="s">
        <v>122</v>
      </c>
      <c r="E17" s="68" t="s">
        <v>103</v>
      </c>
      <c r="F17" s="75" t="s">
        <v>123</v>
      </c>
      <c r="G17" s="75" t="s">
        <v>124</v>
      </c>
      <c r="H17" s="69" t="s">
        <v>72</v>
      </c>
      <c r="I17" s="67" t="s">
        <v>125</v>
      </c>
      <c r="J17" s="68">
        <v>3200</v>
      </c>
      <c r="K17" s="68">
        <f t="shared" si="1"/>
        <v>2000</v>
      </c>
      <c r="L17" s="68">
        <v>2000</v>
      </c>
      <c r="M17" s="71"/>
      <c r="N17" s="71"/>
      <c r="O17" s="71"/>
      <c r="P17" s="71"/>
      <c r="Q17" s="71"/>
      <c r="R17" s="71"/>
      <c r="S17" s="68"/>
      <c r="T17" s="71"/>
      <c r="U17" s="68" t="s">
        <v>116</v>
      </c>
      <c r="V17" s="72">
        <v>18500</v>
      </c>
      <c r="W17" s="72" t="s">
        <v>44</v>
      </c>
      <c r="X17" s="72"/>
      <c r="Y17" s="72" t="s">
        <v>43</v>
      </c>
      <c r="Z17" s="72" t="s">
        <v>43</v>
      </c>
      <c r="AA17" s="73" t="s">
        <v>126</v>
      </c>
      <c r="AB17" s="68" t="s">
        <v>118</v>
      </c>
    </row>
    <row r="18" s="44" customFormat="1" ht="81" spans="1:28">
      <c r="A18" s="65" t="s">
        <v>127</v>
      </c>
      <c r="B18" s="74" t="s">
        <v>128</v>
      </c>
      <c r="C18" s="67" t="s">
        <v>129</v>
      </c>
      <c r="D18" s="68" t="s">
        <v>130</v>
      </c>
      <c r="E18" s="68" t="s">
        <v>57</v>
      </c>
      <c r="F18" s="75" t="s">
        <v>131</v>
      </c>
      <c r="G18" s="75" t="s">
        <v>132</v>
      </c>
      <c r="H18" s="69" t="s">
        <v>72</v>
      </c>
      <c r="I18" s="67" t="s">
        <v>133</v>
      </c>
      <c r="J18" s="68">
        <v>3000</v>
      </c>
      <c r="K18" s="68">
        <f t="shared" si="1"/>
        <v>3000</v>
      </c>
      <c r="L18" s="68">
        <v>3000</v>
      </c>
      <c r="M18" s="71"/>
      <c r="N18" s="71"/>
      <c r="O18" s="71"/>
      <c r="P18" s="71"/>
      <c r="Q18" s="71"/>
      <c r="R18" s="71"/>
      <c r="S18" s="68"/>
      <c r="T18" s="71"/>
      <c r="U18" s="68" t="s">
        <v>62</v>
      </c>
      <c r="V18" s="72">
        <v>26753</v>
      </c>
      <c r="W18" s="72" t="s">
        <v>43</v>
      </c>
      <c r="X18" s="72" t="s">
        <v>134</v>
      </c>
      <c r="Y18" s="72" t="s">
        <v>43</v>
      </c>
      <c r="Z18" s="72" t="s">
        <v>43</v>
      </c>
      <c r="AA18" s="73" t="s">
        <v>135</v>
      </c>
      <c r="AB18" s="68" t="s">
        <v>76</v>
      </c>
    </row>
    <row r="19" s="44" customFormat="1" ht="56" customHeight="1" spans="1:28">
      <c r="A19" s="65" t="s">
        <v>136</v>
      </c>
      <c r="B19" s="74" t="s">
        <v>137</v>
      </c>
      <c r="C19" s="67" t="s">
        <v>138</v>
      </c>
      <c r="D19" s="68" t="s">
        <v>139</v>
      </c>
      <c r="E19" s="68" t="s">
        <v>57</v>
      </c>
      <c r="F19" s="75" t="s">
        <v>70</v>
      </c>
      <c r="G19" s="75" t="s">
        <v>81</v>
      </c>
      <c r="H19" s="69" t="s">
        <v>140</v>
      </c>
      <c r="I19" s="67" t="s">
        <v>141</v>
      </c>
      <c r="J19" s="68">
        <v>400</v>
      </c>
      <c r="K19" s="68">
        <f t="shared" si="1"/>
        <v>350</v>
      </c>
      <c r="L19" s="68">
        <v>350</v>
      </c>
      <c r="M19" s="71"/>
      <c r="N19" s="71"/>
      <c r="O19" s="71"/>
      <c r="P19" s="71"/>
      <c r="Q19" s="71"/>
      <c r="R19" s="71"/>
      <c r="S19" s="68"/>
      <c r="T19" s="71"/>
      <c r="U19" s="68" t="s">
        <v>142</v>
      </c>
      <c r="V19" s="72">
        <v>15</v>
      </c>
      <c r="W19" s="72" t="s">
        <v>43</v>
      </c>
      <c r="X19" s="72" t="s">
        <v>134</v>
      </c>
      <c r="Y19" s="72" t="s">
        <v>44</v>
      </c>
      <c r="Z19" s="72" t="s">
        <v>43</v>
      </c>
      <c r="AA19" s="73" t="s">
        <v>143</v>
      </c>
      <c r="AB19" s="68" t="s">
        <v>144</v>
      </c>
    </row>
    <row r="20" s="44" customFormat="1" ht="57" customHeight="1" spans="1:28">
      <c r="A20" s="65" t="s">
        <v>145</v>
      </c>
      <c r="B20" s="74" t="s">
        <v>146</v>
      </c>
      <c r="C20" s="67" t="s">
        <v>147</v>
      </c>
      <c r="D20" s="68" t="s">
        <v>148</v>
      </c>
      <c r="E20" s="68" t="s">
        <v>57</v>
      </c>
      <c r="F20" s="75" t="s">
        <v>70</v>
      </c>
      <c r="G20" s="75" t="s">
        <v>81</v>
      </c>
      <c r="H20" s="69" t="s">
        <v>149</v>
      </c>
      <c r="I20" s="67" t="s">
        <v>150</v>
      </c>
      <c r="J20" s="68">
        <v>400</v>
      </c>
      <c r="K20" s="68">
        <f t="shared" si="1"/>
        <v>350</v>
      </c>
      <c r="L20" s="68">
        <v>350</v>
      </c>
      <c r="M20" s="71"/>
      <c r="N20" s="71"/>
      <c r="O20" s="71"/>
      <c r="P20" s="71"/>
      <c r="Q20" s="71"/>
      <c r="R20" s="71"/>
      <c r="S20" s="68"/>
      <c r="T20" s="71"/>
      <c r="U20" s="68" t="s">
        <v>142</v>
      </c>
      <c r="V20" s="72">
        <v>12</v>
      </c>
      <c r="W20" s="72" t="s">
        <v>43</v>
      </c>
      <c r="X20" s="72" t="s">
        <v>134</v>
      </c>
      <c r="Y20" s="72" t="s">
        <v>44</v>
      </c>
      <c r="Z20" s="72" t="s">
        <v>43</v>
      </c>
      <c r="AA20" s="73" t="s">
        <v>151</v>
      </c>
      <c r="AB20" s="68" t="s">
        <v>144</v>
      </c>
    </row>
    <row r="21" s="44" customFormat="1" ht="71.25" spans="1:28">
      <c r="A21" s="65" t="s">
        <v>152</v>
      </c>
      <c r="B21" s="74" t="s">
        <v>153</v>
      </c>
      <c r="C21" s="67" t="s">
        <v>154</v>
      </c>
      <c r="D21" s="68" t="s">
        <v>155</v>
      </c>
      <c r="E21" s="68" t="s">
        <v>57</v>
      </c>
      <c r="F21" s="75" t="s">
        <v>70</v>
      </c>
      <c r="G21" s="75" t="s">
        <v>81</v>
      </c>
      <c r="H21" s="69" t="s">
        <v>156</v>
      </c>
      <c r="I21" s="67" t="s">
        <v>157</v>
      </c>
      <c r="J21" s="68">
        <v>800</v>
      </c>
      <c r="K21" s="68">
        <f t="shared" si="1"/>
        <v>650</v>
      </c>
      <c r="L21" s="68">
        <v>650</v>
      </c>
      <c r="M21" s="71"/>
      <c r="N21" s="71"/>
      <c r="O21" s="71"/>
      <c r="P21" s="71"/>
      <c r="Q21" s="71"/>
      <c r="R21" s="71"/>
      <c r="S21" s="68"/>
      <c r="T21" s="71"/>
      <c r="U21" s="68" t="s">
        <v>142</v>
      </c>
      <c r="V21" s="72">
        <v>15</v>
      </c>
      <c r="W21" s="72" t="s">
        <v>43</v>
      </c>
      <c r="X21" s="72" t="s">
        <v>134</v>
      </c>
      <c r="Y21" s="72" t="s">
        <v>44</v>
      </c>
      <c r="Z21" s="72" t="s">
        <v>43</v>
      </c>
      <c r="AA21" s="73" t="s">
        <v>158</v>
      </c>
      <c r="AB21" s="72" t="s">
        <v>159</v>
      </c>
    </row>
    <row r="22" s="44" customFormat="1" ht="67.5" spans="1:28">
      <c r="A22" s="65" t="s">
        <v>160</v>
      </c>
      <c r="B22" s="74" t="s">
        <v>161</v>
      </c>
      <c r="C22" s="67" t="s">
        <v>162</v>
      </c>
      <c r="D22" s="68" t="s">
        <v>163</v>
      </c>
      <c r="E22" s="68" t="s">
        <v>57</v>
      </c>
      <c r="F22" s="75" t="s">
        <v>58</v>
      </c>
      <c r="G22" s="75" t="s">
        <v>59</v>
      </c>
      <c r="H22" s="69" t="s">
        <v>164</v>
      </c>
      <c r="I22" s="67" t="s">
        <v>165</v>
      </c>
      <c r="J22" s="68">
        <v>350</v>
      </c>
      <c r="K22" s="68">
        <f t="shared" si="1"/>
        <v>300</v>
      </c>
      <c r="L22" s="68">
        <v>300</v>
      </c>
      <c r="M22" s="71"/>
      <c r="N22" s="71"/>
      <c r="O22" s="71"/>
      <c r="P22" s="71"/>
      <c r="Q22" s="71"/>
      <c r="R22" s="71"/>
      <c r="S22" s="68"/>
      <c r="T22" s="71"/>
      <c r="U22" s="68" t="s">
        <v>166</v>
      </c>
      <c r="V22" s="72">
        <v>19</v>
      </c>
      <c r="W22" s="72" t="s">
        <v>43</v>
      </c>
      <c r="X22" s="72" t="s">
        <v>63</v>
      </c>
      <c r="Y22" s="72" t="s">
        <v>44</v>
      </c>
      <c r="Z22" s="72" t="s">
        <v>43</v>
      </c>
      <c r="AA22" s="73" t="s">
        <v>167</v>
      </c>
      <c r="AB22" s="72" t="s">
        <v>76</v>
      </c>
    </row>
    <row r="23" s="44" customFormat="1" ht="95" customHeight="1" spans="1:28">
      <c r="A23" s="65" t="s">
        <v>168</v>
      </c>
      <c r="B23" s="74" t="s">
        <v>169</v>
      </c>
      <c r="C23" s="67" t="s">
        <v>170</v>
      </c>
      <c r="D23" s="68" t="s">
        <v>171</v>
      </c>
      <c r="E23" s="68" t="s">
        <v>57</v>
      </c>
      <c r="F23" s="75" t="s">
        <v>58</v>
      </c>
      <c r="G23" s="75" t="s">
        <v>59</v>
      </c>
      <c r="H23" s="69" t="s">
        <v>172</v>
      </c>
      <c r="I23" s="67" t="s">
        <v>173</v>
      </c>
      <c r="J23" s="68">
        <v>300</v>
      </c>
      <c r="K23" s="68">
        <f t="shared" si="1"/>
        <v>250</v>
      </c>
      <c r="L23" s="68">
        <v>250</v>
      </c>
      <c r="M23" s="71"/>
      <c r="N23" s="71"/>
      <c r="O23" s="71"/>
      <c r="P23" s="71"/>
      <c r="Q23" s="71"/>
      <c r="R23" s="71"/>
      <c r="S23" s="68"/>
      <c r="T23" s="71"/>
      <c r="U23" s="68" t="s">
        <v>166</v>
      </c>
      <c r="V23" s="72">
        <v>23</v>
      </c>
      <c r="W23" s="72" t="s">
        <v>43</v>
      </c>
      <c r="X23" s="72" t="s">
        <v>63</v>
      </c>
      <c r="Y23" s="72" t="s">
        <v>44</v>
      </c>
      <c r="Z23" s="72" t="s">
        <v>43</v>
      </c>
      <c r="AA23" s="73" t="s">
        <v>174</v>
      </c>
      <c r="AB23" s="72" t="s">
        <v>175</v>
      </c>
    </row>
    <row r="24" s="44" customFormat="1" ht="95" customHeight="1" spans="1:28">
      <c r="A24" s="65" t="s">
        <v>176</v>
      </c>
      <c r="B24" s="74" t="s">
        <v>177</v>
      </c>
      <c r="C24" s="67" t="s">
        <v>178</v>
      </c>
      <c r="D24" s="68" t="s">
        <v>179</v>
      </c>
      <c r="E24" s="68" t="s">
        <v>57</v>
      </c>
      <c r="F24" s="75" t="s">
        <v>58</v>
      </c>
      <c r="G24" s="75" t="s">
        <v>59</v>
      </c>
      <c r="H24" s="69" t="s">
        <v>180</v>
      </c>
      <c r="I24" s="67" t="s">
        <v>181</v>
      </c>
      <c r="J24" s="68">
        <v>400</v>
      </c>
      <c r="K24" s="68">
        <f t="shared" si="1"/>
        <v>350</v>
      </c>
      <c r="L24" s="68">
        <v>350</v>
      </c>
      <c r="M24" s="71"/>
      <c r="N24" s="71"/>
      <c r="O24" s="71"/>
      <c r="P24" s="71"/>
      <c r="Q24" s="71"/>
      <c r="R24" s="71"/>
      <c r="S24" s="68"/>
      <c r="T24" s="71"/>
      <c r="U24" s="68" t="s">
        <v>166</v>
      </c>
      <c r="V24" s="72">
        <v>29</v>
      </c>
      <c r="W24" s="72" t="s">
        <v>43</v>
      </c>
      <c r="X24" s="72" t="s">
        <v>63</v>
      </c>
      <c r="Y24" s="72" t="s">
        <v>44</v>
      </c>
      <c r="Z24" s="72" t="s">
        <v>43</v>
      </c>
      <c r="AA24" s="73" t="s">
        <v>182</v>
      </c>
      <c r="AB24" s="72" t="s">
        <v>144</v>
      </c>
    </row>
    <row r="25" s="44" customFormat="1" ht="102" customHeight="1" spans="1:28">
      <c r="A25" s="65" t="s">
        <v>183</v>
      </c>
      <c r="B25" s="74" t="s">
        <v>184</v>
      </c>
      <c r="C25" s="67" t="s">
        <v>185</v>
      </c>
      <c r="D25" s="68" t="s">
        <v>186</v>
      </c>
      <c r="E25" s="68" t="s">
        <v>57</v>
      </c>
      <c r="F25" s="75" t="s">
        <v>58</v>
      </c>
      <c r="G25" s="75" t="s">
        <v>59</v>
      </c>
      <c r="H25" s="69" t="s">
        <v>187</v>
      </c>
      <c r="I25" s="67" t="s">
        <v>188</v>
      </c>
      <c r="J25" s="68">
        <v>850</v>
      </c>
      <c r="K25" s="68">
        <f t="shared" si="1"/>
        <v>700</v>
      </c>
      <c r="L25" s="68">
        <v>700</v>
      </c>
      <c r="M25" s="71"/>
      <c r="N25" s="71"/>
      <c r="O25" s="71"/>
      <c r="P25" s="70"/>
      <c r="Q25" s="71"/>
      <c r="R25" s="71"/>
      <c r="S25" s="68"/>
      <c r="T25" s="71"/>
      <c r="U25" s="68" t="s">
        <v>166</v>
      </c>
      <c r="V25" s="72">
        <v>71</v>
      </c>
      <c r="W25" s="72" t="s">
        <v>43</v>
      </c>
      <c r="X25" s="72" t="s">
        <v>63</v>
      </c>
      <c r="Y25" s="72" t="s">
        <v>44</v>
      </c>
      <c r="Z25" s="72" t="s">
        <v>43</v>
      </c>
      <c r="AA25" s="73" t="s">
        <v>189</v>
      </c>
      <c r="AB25" s="72" t="s">
        <v>190</v>
      </c>
    </row>
    <row r="26" s="44" customFormat="1" ht="102" customHeight="1" spans="1:28">
      <c r="A26" s="65" t="s">
        <v>191</v>
      </c>
      <c r="B26" s="74" t="s">
        <v>192</v>
      </c>
      <c r="C26" s="67" t="s">
        <v>193</v>
      </c>
      <c r="D26" s="68" t="s">
        <v>194</v>
      </c>
      <c r="E26" s="68" t="s">
        <v>57</v>
      </c>
      <c r="F26" s="75" t="s">
        <v>70</v>
      </c>
      <c r="G26" s="75" t="s">
        <v>71</v>
      </c>
      <c r="H26" s="69" t="s">
        <v>195</v>
      </c>
      <c r="I26" s="67" t="s">
        <v>196</v>
      </c>
      <c r="J26" s="68">
        <v>360</v>
      </c>
      <c r="K26" s="68">
        <f t="shared" si="1"/>
        <v>330</v>
      </c>
      <c r="L26" s="68">
        <v>330</v>
      </c>
      <c r="M26" s="71"/>
      <c r="N26" s="71"/>
      <c r="O26" s="71"/>
      <c r="P26" s="71"/>
      <c r="Q26" s="71"/>
      <c r="R26" s="71"/>
      <c r="S26" s="68"/>
      <c r="T26" s="71"/>
      <c r="U26" s="68" t="s">
        <v>197</v>
      </c>
      <c r="V26" s="72">
        <v>10</v>
      </c>
      <c r="W26" s="72" t="s">
        <v>43</v>
      </c>
      <c r="X26" s="72" t="s">
        <v>74</v>
      </c>
      <c r="Y26" s="72" t="s">
        <v>44</v>
      </c>
      <c r="Z26" s="72" t="s">
        <v>43</v>
      </c>
      <c r="AA26" s="73" t="s">
        <v>198</v>
      </c>
      <c r="AB26" s="72" t="s">
        <v>76</v>
      </c>
    </row>
    <row r="27" s="44" customFormat="1" ht="102" customHeight="1" spans="1:28">
      <c r="A27" s="65" t="s">
        <v>199</v>
      </c>
      <c r="B27" s="74" t="s">
        <v>200</v>
      </c>
      <c r="C27" s="67" t="s">
        <v>201</v>
      </c>
      <c r="D27" s="68" t="s">
        <v>202</v>
      </c>
      <c r="E27" s="68" t="s">
        <v>57</v>
      </c>
      <c r="F27" s="75" t="s">
        <v>70</v>
      </c>
      <c r="G27" s="75" t="s">
        <v>71</v>
      </c>
      <c r="H27" s="69" t="s">
        <v>195</v>
      </c>
      <c r="I27" s="67" t="s">
        <v>203</v>
      </c>
      <c r="J27" s="68">
        <v>360</v>
      </c>
      <c r="K27" s="68">
        <f t="shared" si="1"/>
        <v>330</v>
      </c>
      <c r="L27" s="68">
        <v>330</v>
      </c>
      <c r="M27" s="71"/>
      <c r="N27" s="71"/>
      <c r="O27" s="71"/>
      <c r="P27" s="71"/>
      <c r="Q27" s="71"/>
      <c r="R27" s="71"/>
      <c r="S27" s="68"/>
      <c r="T27" s="71"/>
      <c r="U27" s="68" t="s">
        <v>197</v>
      </c>
      <c r="V27" s="72">
        <v>10</v>
      </c>
      <c r="W27" s="72" t="s">
        <v>43</v>
      </c>
      <c r="X27" s="72" t="s">
        <v>74</v>
      </c>
      <c r="Y27" s="72" t="s">
        <v>44</v>
      </c>
      <c r="Z27" s="72" t="s">
        <v>43</v>
      </c>
      <c r="AA27" s="73" t="s">
        <v>198</v>
      </c>
      <c r="AB27" s="72" t="s">
        <v>76</v>
      </c>
    </row>
    <row r="28" s="44" customFormat="1" ht="81" spans="1:28">
      <c r="A28" s="65" t="s">
        <v>204</v>
      </c>
      <c r="B28" s="74" t="s">
        <v>205</v>
      </c>
      <c r="C28" s="67" t="s">
        <v>206</v>
      </c>
      <c r="D28" s="68" t="s">
        <v>207</v>
      </c>
      <c r="E28" s="68" t="s">
        <v>57</v>
      </c>
      <c r="F28" s="75" t="s">
        <v>208</v>
      </c>
      <c r="G28" s="75" t="s">
        <v>209</v>
      </c>
      <c r="H28" s="69" t="s">
        <v>210</v>
      </c>
      <c r="I28" s="67" t="s">
        <v>211</v>
      </c>
      <c r="J28" s="68">
        <v>400</v>
      </c>
      <c r="K28" s="68">
        <f t="shared" si="1"/>
        <v>350</v>
      </c>
      <c r="L28" s="68">
        <v>350</v>
      </c>
      <c r="M28" s="68"/>
      <c r="N28" s="71"/>
      <c r="O28" s="71"/>
      <c r="P28" s="71"/>
      <c r="Q28" s="71"/>
      <c r="R28" s="71"/>
      <c r="S28" s="68"/>
      <c r="T28" s="71"/>
      <c r="U28" s="68" t="s">
        <v>142</v>
      </c>
      <c r="V28" s="72">
        <v>15</v>
      </c>
      <c r="W28" s="72" t="s">
        <v>43</v>
      </c>
      <c r="X28" s="72" t="s">
        <v>134</v>
      </c>
      <c r="Y28" s="72" t="s">
        <v>44</v>
      </c>
      <c r="Z28" s="72" t="s">
        <v>43</v>
      </c>
      <c r="AA28" s="73" t="s">
        <v>212</v>
      </c>
      <c r="AB28" s="72" t="s">
        <v>144</v>
      </c>
    </row>
    <row r="29" s="44" customFormat="1" ht="67.5" spans="1:28">
      <c r="A29" s="65" t="s">
        <v>213</v>
      </c>
      <c r="B29" s="74" t="s">
        <v>214</v>
      </c>
      <c r="C29" s="67" t="s">
        <v>215</v>
      </c>
      <c r="D29" s="68" t="s">
        <v>216</v>
      </c>
      <c r="E29" s="68" t="s">
        <v>57</v>
      </c>
      <c r="F29" s="75" t="s">
        <v>208</v>
      </c>
      <c r="G29" s="75" t="s">
        <v>209</v>
      </c>
      <c r="H29" s="69" t="s">
        <v>217</v>
      </c>
      <c r="I29" s="67" t="s">
        <v>218</v>
      </c>
      <c r="J29" s="68">
        <v>500</v>
      </c>
      <c r="K29" s="68">
        <f t="shared" si="1"/>
        <v>400</v>
      </c>
      <c r="L29" s="68">
        <v>400</v>
      </c>
      <c r="M29" s="68"/>
      <c r="N29" s="71"/>
      <c r="O29" s="71"/>
      <c r="P29" s="71"/>
      <c r="Q29" s="71"/>
      <c r="R29" s="71"/>
      <c r="S29" s="68"/>
      <c r="T29" s="71"/>
      <c r="U29" s="68" t="s">
        <v>142</v>
      </c>
      <c r="V29" s="72">
        <v>20</v>
      </c>
      <c r="W29" s="72" t="s">
        <v>43</v>
      </c>
      <c r="X29" s="72" t="s">
        <v>134</v>
      </c>
      <c r="Y29" s="72" t="s">
        <v>44</v>
      </c>
      <c r="Z29" s="72" t="s">
        <v>43</v>
      </c>
      <c r="AA29" s="73" t="s">
        <v>219</v>
      </c>
      <c r="AB29" s="72" t="s">
        <v>220</v>
      </c>
    </row>
    <row r="30" s="44" customFormat="1" ht="128" customHeight="1" spans="1:28">
      <c r="A30" s="65" t="s">
        <v>221</v>
      </c>
      <c r="B30" s="74" t="s">
        <v>222</v>
      </c>
      <c r="C30" s="67" t="s">
        <v>223</v>
      </c>
      <c r="D30" s="72" t="s">
        <v>224</v>
      </c>
      <c r="E30" s="68" t="s">
        <v>57</v>
      </c>
      <c r="F30" s="75" t="s">
        <v>208</v>
      </c>
      <c r="G30" s="75" t="s">
        <v>209</v>
      </c>
      <c r="H30" s="69" t="s">
        <v>225</v>
      </c>
      <c r="I30" s="67" t="s">
        <v>226</v>
      </c>
      <c r="J30" s="68">
        <v>2000</v>
      </c>
      <c r="K30" s="68">
        <f t="shared" si="1"/>
        <v>1900</v>
      </c>
      <c r="L30" s="68">
        <v>1900</v>
      </c>
      <c r="M30" s="71"/>
      <c r="N30" s="71"/>
      <c r="O30" s="71"/>
      <c r="P30" s="71"/>
      <c r="Q30" s="71"/>
      <c r="R30" s="71"/>
      <c r="S30" s="68"/>
      <c r="T30" s="71"/>
      <c r="U30" s="68" t="s">
        <v>142</v>
      </c>
      <c r="V30" s="72">
        <v>30</v>
      </c>
      <c r="W30" s="72" t="s">
        <v>43</v>
      </c>
      <c r="X30" s="72" t="s">
        <v>134</v>
      </c>
      <c r="Y30" s="72" t="s">
        <v>44</v>
      </c>
      <c r="Z30" s="72" t="s">
        <v>43</v>
      </c>
      <c r="AA30" s="73" t="s">
        <v>227</v>
      </c>
      <c r="AB30" s="72" t="s">
        <v>228</v>
      </c>
    </row>
    <row r="31" s="44" customFormat="1" ht="95" customHeight="1" spans="1:28">
      <c r="A31" s="65" t="s">
        <v>229</v>
      </c>
      <c r="B31" s="74" t="s">
        <v>230</v>
      </c>
      <c r="C31" s="67" t="s">
        <v>231</v>
      </c>
      <c r="D31" s="72" t="s">
        <v>232</v>
      </c>
      <c r="E31" s="68" t="s">
        <v>57</v>
      </c>
      <c r="F31" s="75" t="s">
        <v>208</v>
      </c>
      <c r="G31" s="75" t="s">
        <v>233</v>
      </c>
      <c r="H31" s="69" t="s">
        <v>234</v>
      </c>
      <c r="I31" s="67" t="s">
        <v>235</v>
      </c>
      <c r="J31" s="68">
        <v>100</v>
      </c>
      <c r="K31" s="68">
        <f t="shared" si="1"/>
        <v>100</v>
      </c>
      <c r="L31" s="68">
        <v>100</v>
      </c>
      <c r="M31" s="71"/>
      <c r="N31" s="71"/>
      <c r="O31" s="71"/>
      <c r="P31" s="71"/>
      <c r="Q31" s="71"/>
      <c r="R31" s="71"/>
      <c r="S31" s="68"/>
      <c r="T31" s="71"/>
      <c r="U31" s="68" t="s">
        <v>142</v>
      </c>
      <c r="V31" s="72">
        <v>10</v>
      </c>
      <c r="W31" s="72" t="s">
        <v>43</v>
      </c>
      <c r="X31" s="72" t="s">
        <v>134</v>
      </c>
      <c r="Y31" s="72" t="s">
        <v>44</v>
      </c>
      <c r="Z31" s="72" t="s">
        <v>43</v>
      </c>
      <c r="AA31" s="73" t="s">
        <v>236</v>
      </c>
      <c r="AB31" s="72" t="s">
        <v>144</v>
      </c>
    </row>
    <row r="32" s="44" customFormat="1" ht="42.75" spans="1:28">
      <c r="A32" s="65" t="s">
        <v>237</v>
      </c>
      <c r="B32" s="74" t="s">
        <v>238</v>
      </c>
      <c r="C32" s="67" t="s">
        <v>239</v>
      </c>
      <c r="D32" s="68" t="s">
        <v>240</v>
      </c>
      <c r="E32" s="68" t="s">
        <v>57</v>
      </c>
      <c r="F32" s="75" t="s">
        <v>208</v>
      </c>
      <c r="G32" s="75" t="s">
        <v>233</v>
      </c>
      <c r="H32" s="69" t="s">
        <v>241</v>
      </c>
      <c r="I32" s="67" t="s">
        <v>242</v>
      </c>
      <c r="J32" s="68">
        <v>5020</v>
      </c>
      <c r="K32" s="68">
        <f t="shared" si="1"/>
        <v>4200</v>
      </c>
      <c r="L32" s="68">
        <v>4200</v>
      </c>
      <c r="M32" s="71"/>
      <c r="N32" s="71"/>
      <c r="O32" s="71"/>
      <c r="P32" s="71"/>
      <c r="Q32" s="71"/>
      <c r="R32" s="71"/>
      <c r="S32" s="68"/>
      <c r="T32" s="71"/>
      <c r="U32" s="68" t="s">
        <v>243</v>
      </c>
      <c r="V32" s="72">
        <v>200</v>
      </c>
      <c r="W32" s="72" t="s">
        <v>43</v>
      </c>
      <c r="X32" s="72" t="s">
        <v>134</v>
      </c>
      <c r="Y32" s="72" t="s">
        <v>44</v>
      </c>
      <c r="Z32" s="72" t="s">
        <v>43</v>
      </c>
      <c r="AA32" s="73" t="s">
        <v>244</v>
      </c>
      <c r="AB32" s="68" t="s">
        <v>245</v>
      </c>
    </row>
    <row r="33" s="44" customFormat="1" ht="100" customHeight="1" spans="1:28">
      <c r="A33" s="65" t="s">
        <v>246</v>
      </c>
      <c r="B33" s="74" t="s">
        <v>247</v>
      </c>
      <c r="C33" s="67" t="s">
        <v>248</v>
      </c>
      <c r="D33" s="68" t="s">
        <v>249</v>
      </c>
      <c r="E33" s="68" t="s">
        <v>57</v>
      </c>
      <c r="F33" s="75" t="s">
        <v>70</v>
      </c>
      <c r="G33" s="75" t="s">
        <v>250</v>
      </c>
      <c r="H33" s="69" t="s">
        <v>217</v>
      </c>
      <c r="I33" s="67" t="s">
        <v>251</v>
      </c>
      <c r="J33" s="68">
        <v>180</v>
      </c>
      <c r="K33" s="68">
        <f t="shared" si="1"/>
        <v>150</v>
      </c>
      <c r="L33" s="68">
        <v>150</v>
      </c>
      <c r="M33" s="68"/>
      <c r="N33" s="71"/>
      <c r="O33" s="71"/>
      <c r="P33" s="71"/>
      <c r="Q33" s="71"/>
      <c r="R33" s="71"/>
      <c r="S33" s="68"/>
      <c r="T33" s="71"/>
      <c r="U33" s="68" t="s">
        <v>252</v>
      </c>
      <c r="V33" s="72">
        <v>10</v>
      </c>
      <c r="W33" s="72" t="s">
        <v>43</v>
      </c>
      <c r="X33" s="72" t="s">
        <v>253</v>
      </c>
      <c r="Y33" s="72" t="s">
        <v>44</v>
      </c>
      <c r="Z33" s="72" t="s">
        <v>43</v>
      </c>
      <c r="AA33" s="73" t="s">
        <v>254</v>
      </c>
      <c r="AB33" s="68" t="s">
        <v>220</v>
      </c>
    </row>
    <row r="34" s="44" customFormat="1" ht="100" customHeight="1" spans="1:28">
      <c r="A34" s="65" t="s">
        <v>255</v>
      </c>
      <c r="B34" s="74" t="s">
        <v>256</v>
      </c>
      <c r="C34" s="67" t="s">
        <v>257</v>
      </c>
      <c r="D34" s="68" t="s">
        <v>258</v>
      </c>
      <c r="E34" s="68" t="s">
        <v>37</v>
      </c>
      <c r="F34" s="75" t="s">
        <v>38</v>
      </c>
      <c r="G34" s="75" t="s">
        <v>259</v>
      </c>
      <c r="H34" s="69" t="s">
        <v>260</v>
      </c>
      <c r="I34" s="67" t="s">
        <v>261</v>
      </c>
      <c r="J34" s="68">
        <v>2980</v>
      </c>
      <c r="K34" s="68">
        <f t="shared" si="1"/>
        <v>2300</v>
      </c>
      <c r="L34" s="68">
        <v>2300</v>
      </c>
      <c r="M34" s="68"/>
      <c r="N34" s="71"/>
      <c r="O34" s="71"/>
      <c r="P34" s="71"/>
      <c r="Q34" s="71"/>
      <c r="R34" s="71"/>
      <c r="S34" s="68"/>
      <c r="T34" s="71"/>
      <c r="U34" s="68" t="s">
        <v>62</v>
      </c>
      <c r="V34" s="72"/>
      <c r="W34" s="72" t="s">
        <v>43</v>
      </c>
      <c r="X34" s="72"/>
      <c r="Y34" s="72" t="s">
        <v>44</v>
      </c>
      <c r="Z34" s="72" t="s">
        <v>43</v>
      </c>
      <c r="AA34" s="73" t="s">
        <v>262</v>
      </c>
      <c r="AB34" s="72" t="s">
        <v>263</v>
      </c>
    </row>
    <row r="35" s="44" customFormat="1" ht="128.25" spans="1:28">
      <c r="A35" s="65" t="s">
        <v>264</v>
      </c>
      <c r="B35" s="74" t="s">
        <v>265</v>
      </c>
      <c r="C35" s="67" t="s">
        <v>266</v>
      </c>
      <c r="D35" s="68" t="s">
        <v>267</v>
      </c>
      <c r="E35" s="68" t="s">
        <v>37</v>
      </c>
      <c r="F35" s="75" t="s">
        <v>38</v>
      </c>
      <c r="G35" s="75" t="s">
        <v>259</v>
      </c>
      <c r="H35" s="69" t="s">
        <v>268</v>
      </c>
      <c r="I35" s="67" t="s">
        <v>269</v>
      </c>
      <c r="J35" s="68">
        <v>2500</v>
      </c>
      <c r="K35" s="68">
        <f t="shared" si="1"/>
        <v>2071</v>
      </c>
      <c r="L35" s="68">
        <v>2071</v>
      </c>
      <c r="M35" s="71"/>
      <c r="N35" s="71"/>
      <c r="O35" s="71"/>
      <c r="P35" s="71"/>
      <c r="Q35" s="71"/>
      <c r="R35" s="71"/>
      <c r="S35" s="68"/>
      <c r="T35" s="71"/>
      <c r="U35" s="68" t="s">
        <v>62</v>
      </c>
      <c r="V35" s="72"/>
      <c r="W35" s="72" t="s">
        <v>43</v>
      </c>
      <c r="X35" s="72"/>
      <c r="Y35" s="72" t="s">
        <v>44</v>
      </c>
      <c r="Z35" s="72" t="s">
        <v>43</v>
      </c>
      <c r="AA35" s="73" t="s">
        <v>262</v>
      </c>
      <c r="AB35" s="72" t="s">
        <v>263</v>
      </c>
    </row>
    <row r="36" s="44" customFormat="1" ht="57" spans="1:28">
      <c r="A36" s="65" t="s">
        <v>270</v>
      </c>
      <c r="B36" s="74" t="s">
        <v>271</v>
      </c>
      <c r="C36" s="67" t="s">
        <v>272</v>
      </c>
      <c r="D36" s="68" t="s">
        <v>273</v>
      </c>
      <c r="E36" s="68" t="s">
        <v>37</v>
      </c>
      <c r="F36" s="75" t="s">
        <v>274</v>
      </c>
      <c r="G36" s="75" t="s">
        <v>275</v>
      </c>
      <c r="H36" s="69" t="s">
        <v>276</v>
      </c>
      <c r="I36" s="67" t="s">
        <v>277</v>
      </c>
      <c r="J36" s="68">
        <v>2500</v>
      </c>
      <c r="K36" s="68">
        <f t="shared" si="1"/>
        <v>2300</v>
      </c>
      <c r="L36" s="68">
        <v>2300</v>
      </c>
      <c r="M36" s="71"/>
      <c r="N36" s="71"/>
      <c r="O36" s="71"/>
      <c r="P36" s="70"/>
      <c r="Q36" s="71"/>
      <c r="R36" s="71"/>
      <c r="S36" s="68"/>
      <c r="T36" s="71"/>
      <c r="U36" s="68" t="s">
        <v>62</v>
      </c>
      <c r="V36" s="72">
        <v>9221</v>
      </c>
      <c r="W36" s="72" t="s">
        <v>43</v>
      </c>
      <c r="X36" s="72"/>
      <c r="Y36" s="72" t="s">
        <v>44</v>
      </c>
      <c r="Z36" s="72" t="s">
        <v>43</v>
      </c>
      <c r="AA36" s="73" t="s">
        <v>278</v>
      </c>
      <c r="AB36" s="72" t="s">
        <v>279</v>
      </c>
    </row>
    <row r="37" s="44" customFormat="1" ht="128.25" spans="1:28">
      <c r="A37" s="65" t="s">
        <v>280</v>
      </c>
      <c r="B37" s="76" t="s">
        <v>281</v>
      </c>
      <c r="C37" s="67" t="s">
        <v>282</v>
      </c>
      <c r="D37" s="68" t="s">
        <v>283</v>
      </c>
      <c r="E37" s="68" t="s">
        <v>37</v>
      </c>
      <c r="F37" s="75" t="s">
        <v>38</v>
      </c>
      <c r="G37" s="75" t="s">
        <v>259</v>
      </c>
      <c r="H37" s="69" t="s">
        <v>284</v>
      </c>
      <c r="I37" s="67" t="s">
        <v>285</v>
      </c>
      <c r="J37" s="68">
        <v>400</v>
      </c>
      <c r="K37" s="68">
        <f>SUM(L37:T37)</f>
        <v>371</v>
      </c>
      <c r="L37" s="68"/>
      <c r="M37" s="71"/>
      <c r="N37" s="71">
        <v>371</v>
      </c>
      <c r="O37" s="71"/>
      <c r="P37" s="70"/>
      <c r="Q37" s="71"/>
      <c r="R37" s="71"/>
      <c r="S37" s="68"/>
      <c r="T37" s="71"/>
      <c r="U37" s="68" t="s">
        <v>286</v>
      </c>
      <c r="V37" s="72">
        <v>111</v>
      </c>
      <c r="W37" s="72" t="s">
        <v>43</v>
      </c>
      <c r="X37" s="72" t="s">
        <v>63</v>
      </c>
      <c r="Y37" s="72" t="s">
        <v>44</v>
      </c>
      <c r="Z37" s="72" t="s">
        <v>44</v>
      </c>
      <c r="AA37" s="73" t="s">
        <v>287</v>
      </c>
      <c r="AB37" s="72" t="s">
        <v>190</v>
      </c>
    </row>
    <row r="38" s="44" customFormat="1" ht="128.25" spans="1:28">
      <c r="A38" s="65" t="s">
        <v>288</v>
      </c>
      <c r="B38" s="76" t="s">
        <v>289</v>
      </c>
      <c r="C38" s="67" t="s">
        <v>290</v>
      </c>
      <c r="D38" s="68" t="s">
        <v>291</v>
      </c>
      <c r="E38" s="68" t="s">
        <v>37</v>
      </c>
      <c r="F38" s="75" t="s">
        <v>38</v>
      </c>
      <c r="G38" s="75" t="s">
        <v>259</v>
      </c>
      <c r="H38" s="69" t="s">
        <v>292</v>
      </c>
      <c r="I38" s="67" t="s">
        <v>293</v>
      </c>
      <c r="J38" s="68">
        <v>400</v>
      </c>
      <c r="K38" s="68">
        <f>SUM(L38:T38)</f>
        <v>373</v>
      </c>
      <c r="L38" s="68"/>
      <c r="M38" s="71"/>
      <c r="N38" s="71">
        <v>373</v>
      </c>
      <c r="O38" s="71"/>
      <c r="P38" s="70"/>
      <c r="Q38" s="71"/>
      <c r="R38" s="71"/>
      <c r="S38" s="68"/>
      <c r="T38" s="71"/>
      <c r="U38" s="68" t="s">
        <v>286</v>
      </c>
      <c r="V38" s="72">
        <v>113</v>
      </c>
      <c r="W38" s="72" t="s">
        <v>43</v>
      </c>
      <c r="X38" s="72" t="s">
        <v>63</v>
      </c>
      <c r="Y38" s="72" t="s">
        <v>44</v>
      </c>
      <c r="Z38" s="72" t="s">
        <v>44</v>
      </c>
      <c r="AA38" s="73" t="s">
        <v>294</v>
      </c>
      <c r="AB38" s="72" t="s">
        <v>190</v>
      </c>
    </row>
    <row r="39" s="44" customFormat="1" ht="128.25" spans="1:28">
      <c r="A39" s="65" t="s">
        <v>295</v>
      </c>
      <c r="B39" s="76" t="s">
        <v>296</v>
      </c>
      <c r="C39" s="67" t="s">
        <v>297</v>
      </c>
      <c r="D39" s="68" t="s">
        <v>298</v>
      </c>
      <c r="E39" s="68" t="s">
        <v>37</v>
      </c>
      <c r="F39" s="75" t="s">
        <v>38</v>
      </c>
      <c r="G39" s="75" t="s">
        <v>259</v>
      </c>
      <c r="H39" s="69" t="s">
        <v>299</v>
      </c>
      <c r="I39" s="67" t="s">
        <v>300</v>
      </c>
      <c r="J39" s="68">
        <v>400</v>
      </c>
      <c r="K39" s="68">
        <f>SUM(L39:T39)</f>
        <v>372</v>
      </c>
      <c r="L39" s="68"/>
      <c r="M39" s="71"/>
      <c r="N39" s="71">
        <v>372</v>
      </c>
      <c r="O39" s="71"/>
      <c r="P39" s="70"/>
      <c r="Q39" s="71"/>
      <c r="R39" s="71"/>
      <c r="S39" s="68"/>
      <c r="T39" s="71"/>
      <c r="U39" s="68" t="s">
        <v>286</v>
      </c>
      <c r="V39" s="72">
        <v>112</v>
      </c>
      <c r="W39" s="72" t="s">
        <v>43</v>
      </c>
      <c r="X39" s="72" t="s">
        <v>63</v>
      </c>
      <c r="Y39" s="72" t="s">
        <v>44</v>
      </c>
      <c r="Z39" s="72" t="s">
        <v>44</v>
      </c>
      <c r="AA39" s="73" t="s">
        <v>301</v>
      </c>
      <c r="AB39" s="72" t="s">
        <v>190</v>
      </c>
    </row>
    <row r="40" s="44" customFormat="1" ht="42.75" spans="1:28">
      <c r="A40" s="65" t="s">
        <v>302</v>
      </c>
      <c r="B40" s="76" t="s">
        <v>303</v>
      </c>
      <c r="C40" s="67" t="s">
        <v>304</v>
      </c>
      <c r="D40" s="68" t="s">
        <v>305</v>
      </c>
      <c r="E40" s="68" t="s">
        <v>57</v>
      </c>
      <c r="F40" s="75" t="s">
        <v>70</v>
      </c>
      <c r="G40" s="75" t="s">
        <v>81</v>
      </c>
      <c r="H40" s="69" t="s">
        <v>306</v>
      </c>
      <c r="I40" s="67" t="s">
        <v>307</v>
      </c>
      <c r="J40" s="68">
        <v>400</v>
      </c>
      <c r="K40" s="68">
        <f>SUM(L40:T40)</f>
        <v>382</v>
      </c>
      <c r="L40" s="68"/>
      <c r="M40" s="71"/>
      <c r="N40" s="71">
        <v>382</v>
      </c>
      <c r="O40" s="71"/>
      <c r="P40" s="70"/>
      <c r="Q40" s="71"/>
      <c r="R40" s="71"/>
      <c r="S40" s="68"/>
      <c r="T40" s="71"/>
      <c r="U40" s="68" t="s">
        <v>308</v>
      </c>
      <c r="V40" s="72">
        <v>110</v>
      </c>
      <c r="W40" s="72" t="s">
        <v>43</v>
      </c>
      <c r="X40" s="72" t="s">
        <v>63</v>
      </c>
      <c r="Y40" s="72" t="s">
        <v>44</v>
      </c>
      <c r="Z40" s="72" t="s">
        <v>44</v>
      </c>
      <c r="AA40" s="73" t="s">
        <v>309</v>
      </c>
      <c r="AB40" s="72" t="s">
        <v>310</v>
      </c>
    </row>
    <row r="41" s="44" customFormat="1" ht="42.75" spans="1:28">
      <c r="A41" s="65" t="s">
        <v>311</v>
      </c>
      <c r="B41" s="76" t="s">
        <v>312</v>
      </c>
      <c r="C41" s="67" t="s">
        <v>313</v>
      </c>
      <c r="D41" s="68" t="s">
        <v>314</v>
      </c>
      <c r="E41" s="68" t="s">
        <v>57</v>
      </c>
      <c r="F41" s="75" t="s">
        <v>70</v>
      </c>
      <c r="G41" s="75" t="s">
        <v>81</v>
      </c>
      <c r="H41" s="69" t="s">
        <v>315</v>
      </c>
      <c r="I41" s="67" t="s">
        <v>316</v>
      </c>
      <c r="J41" s="68">
        <v>400</v>
      </c>
      <c r="K41" s="68">
        <f>SUM(L41:T41)</f>
        <v>382</v>
      </c>
      <c r="L41" s="68"/>
      <c r="M41" s="71"/>
      <c r="N41" s="71">
        <v>382</v>
      </c>
      <c r="O41" s="71"/>
      <c r="P41" s="70"/>
      <c r="Q41" s="71"/>
      <c r="R41" s="71"/>
      <c r="S41" s="68"/>
      <c r="T41" s="71"/>
      <c r="U41" s="68" t="s">
        <v>308</v>
      </c>
      <c r="V41" s="72">
        <v>109</v>
      </c>
      <c r="W41" s="72" t="s">
        <v>43</v>
      </c>
      <c r="X41" s="72" t="s">
        <v>63</v>
      </c>
      <c r="Y41" s="72" t="s">
        <v>44</v>
      </c>
      <c r="Z41" s="72" t="s">
        <v>44</v>
      </c>
      <c r="AA41" s="73" t="s">
        <v>317</v>
      </c>
      <c r="AB41" s="72" t="s">
        <v>310</v>
      </c>
    </row>
    <row r="42" s="44" customFormat="1" ht="150" spans="1:28">
      <c r="A42" s="65" t="s">
        <v>318</v>
      </c>
      <c r="B42" s="76" t="s">
        <v>319</v>
      </c>
      <c r="C42" s="67" t="s">
        <v>320</v>
      </c>
      <c r="D42" s="68" t="s">
        <v>321</v>
      </c>
      <c r="E42" s="68" t="s">
        <v>62</v>
      </c>
      <c r="F42" s="75" t="s">
        <v>62</v>
      </c>
      <c r="G42" s="75" t="s">
        <v>322</v>
      </c>
      <c r="H42" s="69" t="s">
        <v>323</v>
      </c>
      <c r="I42" s="67" t="s">
        <v>324</v>
      </c>
      <c r="J42" s="68">
        <v>19</v>
      </c>
      <c r="K42" s="68">
        <f t="shared" ref="K42:K44" si="2">SUM(L42:T42)</f>
        <v>19</v>
      </c>
      <c r="L42" s="68"/>
      <c r="M42" s="68"/>
      <c r="N42" s="71"/>
      <c r="O42" s="71"/>
      <c r="P42" s="71">
        <v>19</v>
      </c>
      <c r="Q42" s="71"/>
      <c r="R42" s="71"/>
      <c r="S42" s="68"/>
      <c r="T42" s="71"/>
      <c r="U42" s="68" t="s">
        <v>62</v>
      </c>
      <c r="V42" s="72">
        <v>19000</v>
      </c>
      <c r="W42" s="72" t="s">
        <v>44</v>
      </c>
      <c r="X42" s="72"/>
      <c r="Y42" s="72" t="s">
        <v>43</v>
      </c>
      <c r="Z42" s="72" t="s">
        <v>43</v>
      </c>
      <c r="AA42" s="77" t="s">
        <v>325</v>
      </c>
      <c r="AB42" s="77" t="s">
        <v>326</v>
      </c>
    </row>
    <row r="43" s="44" customFormat="1" ht="150" spans="1:28">
      <c r="A43" s="65" t="s">
        <v>327</v>
      </c>
      <c r="B43" s="76" t="s">
        <v>328</v>
      </c>
      <c r="C43" s="67" t="s">
        <v>329</v>
      </c>
      <c r="D43" s="68" t="s">
        <v>330</v>
      </c>
      <c r="E43" s="68" t="s">
        <v>57</v>
      </c>
      <c r="F43" s="78" t="s">
        <v>208</v>
      </c>
      <c r="G43" s="78" t="s">
        <v>209</v>
      </c>
      <c r="H43" s="68" t="s">
        <v>331</v>
      </c>
      <c r="I43" s="67" t="s">
        <v>332</v>
      </c>
      <c r="J43" s="68">
        <v>900</v>
      </c>
      <c r="K43" s="68">
        <f t="shared" si="2"/>
        <v>649</v>
      </c>
      <c r="L43" s="68"/>
      <c r="M43" s="68"/>
      <c r="N43" s="71"/>
      <c r="O43" s="71"/>
      <c r="P43" s="71">
        <v>649</v>
      </c>
      <c r="Q43" s="71"/>
      <c r="R43" s="71"/>
      <c r="S43" s="68"/>
      <c r="T43" s="71"/>
      <c r="U43" s="68" t="s">
        <v>333</v>
      </c>
      <c r="V43" s="72">
        <v>15</v>
      </c>
      <c r="W43" s="72" t="s">
        <v>43</v>
      </c>
      <c r="X43" s="72" t="s">
        <v>134</v>
      </c>
      <c r="Y43" s="72" t="s">
        <v>44</v>
      </c>
      <c r="Z43" s="72" t="s">
        <v>43</v>
      </c>
      <c r="AA43" s="79" t="s">
        <v>334</v>
      </c>
      <c r="AB43" s="77" t="s">
        <v>335</v>
      </c>
    </row>
    <row r="44" s="44" customFormat="1" ht="100" customHeight="1" spans="1:28">
      <c r="A44" s="65" t="s">
        <v>336</v>
      </c>
      <c r="B44" s="76" t="s">
        <v>337</v>
      </c>
      <c r="C44" s="67" t="s">
        <v>338</v>
      </c>
      <c r="D44" s="68" t="s">
        <v>339</v>
      </c>
      <c r="E44" s="68" t="s">
        <v>57</v>
      </c>
      <c r="F44" s="78" t="s">
        <v>70</v>
      </c>
      <c r="G44" s="78" t="s">
        <v>81</v>
      </c>
      <c r="H44" s="69" t="s">
        <v>340</v>
      </c>
      <c r="I44" s="67" t="s">
        <v>341</v>
      </c>
      <c r="J44" s="68">
        <v>840</v>
      </c>
      <c r="K44" s="68">
        <f t="shared" si="2"/>
        <v>840</v>
      </c>
      <c r="L44" s="68"/>
      <c r="M44" s="68"/>
      <c r="N44" s="71"/>
      <c r="O44" s="71"/>
      <c r="P44" s="71">
        <v>840</v>
      </c>
      <c r="Q44" s="71"/>
      <c r="R44" s="71"/>
      <c r="S44" s="68"/>
      <c r="T44" s="71"/>
      <c r="U44" s="68" t="s">
        <v>166</v>
      </c>
      <c r="V44" s="72">
        <v>20</v>
      </c>
      <c r="W44" s="72" t="s">
        <v>43</v>
      </c>
      <c r="X44" s="72" t="s">
        <v>90</v>
      </c>
      <c r="Y44" s="72" t="s">
        <v>44</v>
      </c>
      <c r="Z44" s="72" t="s">
        <v>43</v>
      </c>
      <c r="AA44" s="80" t="s">
        <v>342</v>
      </c>
      <c r="AB44" s="77" t="s">
        <v>343</v>
      </c>
    </row>
  </sheetData>
  <autoFilter xmlns:etc="http://www.wps.cn/officeDocument/2017/etCustomData" ref="A6:AC44" etc:filterBottomFollowUsedRange="0">
    <extLst/>
  </autoFilter>
  <mergeCells count="31">
    <mergeCell ref="A1:AB1"/>
    <mergeCell ref="A2:AB2"/>
    <mergeCell ref="K3:T3"/>
    <mergeCell ref="K4:R4"/>
    <mergeCell ref="L5:M5"/>
    <mergeCell ref="N5:O5"/>
    <mergeCell ref="A7:I7"/>
    <mergeCell ref="A3:A6"/>
    <mergeCell ref="B3:B6"/>
    <mergeCell ref="C3:C6"/>
    <mergeCell ref="D3:D6"/>
    <mergeCell ref="E3:E6"/>
    <mergeCell ref="F3:F6"/>
    <mergeCell ref="G3:G6"/>
    <mergeCell ref="H3:H6"/>
    <mergeCell ref="I3:I6"/>
    <mergeCell ref="J3:J6"/>
    <mergeCell ref="K5:K6"/>
    <mergeCell ref="P5:P6"/>
    <mergeCell ref="Q5:Q6"/>
    <mergeCell ref="R5:R6"/>
    <mergeCell ref="S4:S6"/>
    <mergeCell ref="T4:T6"/>
    <mergeCell ref="U3:U6"/>
    <mergeCell ref="V3:V6"/>
    <mergeCell ref="W3:W6"/>
    <mergeCell ref="X3:X6"/>
    <mergeCell ref="Y3:Y6"/>
    <mergeCell ref="Z3:Z6"/>
    <mergeCell ref="AA3:AA6"/>
    <mergeCell ref="AB3:AB6"/>
  </mergeCells>
  <printOptions horizontalCentered="1"/>
  <pageMargins left="0.432638888888889" right="0.314583333333333" top="0.550694444444444" bottom="0.275" header="0.432638888888889" footer="0.314583333333333"/>
  <pageSetup paperSize="9" scale="35" fitToHeight="0" orientation="landscape" horizontalDpi="600"/>
  <headerFooter/>
  <rowBreaks count="1" manualBreakCount="1">
    <brk id="8"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6"/>
  <sheetViews>
    <sheetView view="pageBreakPreview" zoomScale="70" zoomScaleNormal="70" workbookViewId="0">
      <selection activeCell="A6" sqref="A6"/>
    </sheetView>
  </sheetViews>
  <sheetFormatPr defaultColWidth="8.89166666666667" defaultRowHeight="13.5" outlineLevelRow="5"/>
  <cols>
    <col min="1" max="1" width="10.775" style="13" customWidth="1"/>
    <col min="2" max="2" width="8.775" style="14" customWidth="1"/>
    <col min="3" max="3" width="11.7" style="14" customWidth="1"/>
    <col min="4" max="4" width="8.775" style="15" customWidth="1"/>
    <col min="5" max="5" width="10.0666666666667" style="16" customWidth="1"/>
    <col min="6" max="6" width="8.775" style="17" customWidth="1"/>
    <col min="7" max="7" width="8.775" style="15" customWidth="1"/>
    <col min="8" max="8" width="8.775" style="16" customWidth="1"/>
    <col min="9" max="9" width="8.775" style="17" customWidth="1"/>
    <col min="10" max="10" width="8.775" style="15" customWidth="1"/>
    <col min="11" max="11" width="8.775" style="16" customWidth="1"/>
    <col min="12" max="12" width="8.775" style="17" customWidth="1"/>
    <col min="13" max="13" width="8.775" style="15" customWidth="1"/>
    <col min="14" max="14" width="8.775" style="16" customWidth="1"/>
    <col min="15" max="15" width="8.775" style="17" customWidth="1"/>
    <col min="16" max="16" width="8.775" style="15" customWidth="1"/>
    <col min="17" max="17" width="8.775" style="16" customWidth="1"/>
    <col min="18" max="18" width="8.775" style="17" customWidth="1"/>
    <col min="19" max="19" width="8.775" style="15" customWidth="1"/>
    <col min="20" max="20" width="8.775" style="16" customWidth="1"/>
    <col min="21" max="21" width="8.775" style="17" customWidth="1"/>
    <col min="22" max="22" width="8.89166666666667" style="13" customWidth="1"/>
    <col min="23" max="23" width="11.1333333333333" style="14" customWidth="1"/>
    <col min="24" max="16384" width="8.89166666666667" style="13"/>
  </cols>
  <sheetData>
    <row r="1" s="8" customFormat="1" ht="34.5" spans="1:23">
      <c r="A1" s="18" t="s">
        <v>344</v>
      </c>
      <c r="B1" s="19"/>
      <c r="C1" s="19"/>
      <c r="D1" s="18"/>
      <c r="E1" s="18"/>
      <c r="F1" s="18"/>
      <c r="G1" s="18"/>
      <c r="H1" s="18"/>
      <c r="I1" s="18"/>
      <c r="J1" s="18"/>
      <c r="K1" s="18"/>
      <c r="L1" s="18"/>
      <c r="M1" s="18"/>
      <c r="N1" s="18"/>
      <c r="O1" s="18"/>
      <c r="P1" s="18"/>
      <c r="Q1" s="18"/>
      <c r="R1" s="18"/>
      <c r="S1" s="18"/>
      <c r="T1" s="18"/>
      <c r="U1" s="18"/>
      <c r="V1" s="18"/>
      <c r="W1" s="18"/>
    </row>
    <row r="2" s="9" customFormat="1" ht="26" customHeight="1" spans="1:23">
      <c r="A2" s="20"/>
      <c r="B2" s="21"/>
      <c r="C2" s="21"/>
      <c r="D2" s="21"/>
      <c r="E2" s="21"/>
      <c r="F2" s="22"/>
      <c r="G2" s="20"/>
      <c r="H2" s="21"/>
      <c r="I2" s="22"/>
      <c r="K2" s="23"/>
      <c r="L2" s="24"/>
      <c r="N2" s="23"/>
      <c r="O2" s="24"/>
      <c r="Q2" s="23"/>
      <c r="R2" s="24"/>
      <c r="S2" s="25" t="s">
        <v>345</v>
      </c>
      <c r="T2" s="25"/>
      <c r="U2" s="25"/>
      <c r="V2" s="25"/>
      <c r="W2" s="25"/>
    </row>
    <row r="3" s="10" customFormat="1" ht="26" customHeight="1" spans="1:23">
      <c r="A3" s="26" t="s">
        <v>346</v>
      </c>
      <c r="B3" s="27" t="s">
        <v>347</v>
      </c>
      <c r="C3" s="28" t="s">
        <v>348</v>
      </c>
      <c r="D3" s="26" t="s">
        <v>6</v>
      </c>
      <c r="E3" s="27"/>
      <c r="F3" s="29"/>
      <c r="G3" s="26"/>
      <c r="H3" s="27"/>
      <c r="I3" s="29"/>
      <c r="J3" s="26"/>
      <c r="K3" s="27"/>
      <c r="L3" s="29"/>
      <c r="M3" s="26"/>
      <c r="N3" s="27"/>
      <c r="O3" s="29"/>
      <c r="P3" s="26"/>
      <c r="Q3" s="27"/>
      <c r="R3" s="29"/>
      <c r="S3" s="26"/>
      <c r="T3" s="27"/>
      <c r="U3" s="30"/>
      <c r="V3" s="31" t="s">
        <v>349</v>
      </c>
      <c r="W3" s="32" t="s">
        <v>350</v>
      </c>
    </row>
    <row r="4" s="10" customFormat="1" ht="122" customHeight="1" spans="1:23">
      <c r="A4" s="26"/>
      <c r="B4" s="27"/>
      <c r="C4" s="33"/>
      <c r="D4" s="26" t="s">
        <v>351</v>
      </c>
      <c r="E4" s="27" t="s">
        <v>352</v>
      </c>
      <c r="F4" s="29" t="s">
        <v>353</v>
      </c>
      <c r="G4" s="26" t="s">
        <v>354</v>
      </c>
      <c r="H4" s="27" t="s">
        <v>352</v>
      </c>
      <c r="I4" s="29" t="s">
        <v>353</v>
      </c>
      <c r="J4" s="26" t="s">
        <v>355</v>
      </c>
      <c r="K4" s="27" t="s">
        <v>352</v>
      </c>
      <c r="L4" s="29" t="s">
        <v>353</v>
      </c>
      <c r="M4" s="26" t="s">
        <v>356</v>
      </c>
      <c r="N4" s="27" t="s">
        <v>352</v>
      </c>
      <c r="O4" s="29" t="s">
        <v>353</v>
      </c>
      <c r="P4" s="26" t="s">
        <v>357</v>
      </c>
      <c r="Q4" s="27" t="s">
        <v>352</v>
      </c>
      <c r="R4" s="29" t="s">
        <v>353</v>
      </c>
      <c r="S4" s="26" t="s">
        <v>358</v>
      </c>
      <c r="T4" s="27" t="s">
        <v>352</v>
      </c>
      <c r="U4" s="30" t="s">
        <v>353</v>
      </c>
      <c r="V4" s="31"/>
      <c r="W4" s="32"/>
    </row>
    <row r="5" s="11" customFormat="1" ht="48" customHeight="1" spans="1:23">
      <c r="A5" s="34" t="s">
        <v>32</v>
      </c>
      <c r="B5" s="35">
        <f t="shared" ref="B5:H5" si="0">SUM(B6:B6)</f>
        <v>37</v>
      </c>
      <c r="C5" s="35">
        <f t="shared" si="0"/>
        <v>49693</v>
      </c>
      <c r="D5" s="35">
        <f t="shared" si="0"/>
        <v>25</v>
      </c>
      <c r="E5" s="35">
        <f t="shared" si="0"/>
        <v>33790</v>
      </c>
      <c r="F5" s="36">
        <f>E5/C5</f>
        <v>0.679975046787274</v>
      </c>
      <c r="G5" s="34">
        <f t="shared" si="0"/>
        <v>3</v>
      </c>
      <c r="H5" s="34">
        <f t="shared" si="0"/>
        <v>7350</v>
      </c>
      <c r="I5" s="36">
        <f>H5/C5</f>
        <v>0.147908156078321</v>
      </c>
      <c r="J5" s="34">
        <f t="shared" ref="J5:N5" si="1">SUM(J6:J6)</f>
        <v>8</v>
      </c>
      <c r="K5" s="34">
        <f t="shared" si="1"/>
        <v>8534</v>
      </c>
      <c r="L5" s="36">
        <f>K5/C5</f>
        <v>0.171734449520053</v>
      </c>
      <c r="M5" s="34">
        <f t="shared" si="1"/>
        <v>0</v>
      </c>
      <c r="N5" s="34">
        <f t="shared" si="1"/>
        <v>0</v>
      </c>
      <c r="O5" s="36">
        <f>N5/C5</f>
        <v>0</v>
      </c>
      <c r="P5" s="34">
        <f t="shared" ref="P5:T5" si="2">SUM(P6:P6)</f>
        <v>0</v>
      </c>
      <c r="Q5" s="34">
        <f t="shared" si="2"/>
        <v>0</v>
      </c>
      <c r="R5" s="36">
        <f>Q5/C5</f>
        <v>0</v>
      </c>
      <c r="S5" s="34">
        <f t="shared" si="2"/>
        <v>1</v>
      </c>
      <c r="T5" s="34">
        <f t="shared" si="2"/>
        <v>19</v>
      </c>
      <c r="U5" s="37">
        <f>T5/C5</f>
        <v>0.000382347614352122</v>
      </c>
      <c r="V5" s="34">
        <f>SUM(V6:V6)</f>
        <v>3</v>
      </c>
      <c r="W5" s="34">
        <f>SUM(W6:W6)</f>
        <v>1974</v>
      </c>
    </row>
    <row r="6" s="12" customFormat="1" ht="43" customHeight="1" spans="1:23">
      <c r="A6" s="38" t="s">
        <v>268</v>
      </c>
      <c r="B6" s="39">
        <f>D6+G6+J6+M6+P6+S6</f>
        <v>37</v>
      </c>
      <c r="C6" s="40">
        <f>E6+H6+K6+N6+Q6+T6</f>
        <v>49693</v>
      </c>
      <c r="D6" s="38">
        <f>COUNTIFS(墨玉县2026年计划库!E:E,"产业发展")</f>
        <v>25</v>
      </c>
      <c r="E6" s="41">
        <f>SUMIFS(墨玉县2026年计划库!K:K,墨玉县2026年计划库!E:E,"产业发展")</f>
        <v>33790</v>
      </c>
      <c r="F6" s="36">
        <f>E6/C6</f>
        <v>0.679975046787274</v>
      </c>
      <c r="G6" s="38">
        <f>COUNTIFS(墨玉县2026年计划库!E:E,"就业项目")</f>
        <v>3</v>
      </c>
      <c r="H6" s="41">
        <f>SUMIFS(墨玉县2026年计划库!K:K,墨玉县2026年计划库!E:E,"就业项目")</f>
        <v>7350</v>
      </c>
      <c r="I6" s="36">
        <f>H6/C6</f>
        <v>0.147908156078321</v>
      </c>
      <c r="J6" s="38">
        <f>COUNTIFS(墨玉县2026年计划库!E:E,"乡村建设行动")</f>
        <v>8</v>
      </c>
      <c r="K6" s="41">
        <f>SUMIFS(墨玉县2026年计划库!K:K,墨玉县2026年计划库!E:E,"乡村建设行动")</f>
        <v>8534</v>
      </c>
      <c r="L6" s="36">
        <f>K6/C6</f>
        <v>0.171734449520053</v>
      </c>
      <c r="M6" s="38">
        <f>COUNTIFS(墨玉县2026年计划库!E:E,"易地搬迁后扶")</f>
        <v>0</v>
      </c>
      <c r="N6" s="41"/>
      <c r="O6" s="36">
        <f>N6/C6</f>
        <v>0</v>
      </c>
      <c r="P6" s="38">
        <f>COUNTIFS(墨玉县2026年计划库!E:E,"巩固三保障成果")</f>
        <v>0</v>
      </c>
      <c r="Q6" s="41"/>
      <c r="R6" s="36">
        <f>Q6/C6</f>
        <v>0</v>
      </c>
      <c r="S6" s="38">
        <f>COUNTIFS(墨玉县2026年计划库!E:E,"其他")</f>
        <v>1</v>
      </c>
      <c r="T6" s="41">
        <f>SUMIFS(墨玉县2026年计划库!K:K,墨玉县2026年计划库!E:E,"其他")</f>
        <v>19</v>
      </c>
      <c r="U6" s="37">
        <f>T6/C6</f>
        <v>0.000382347614352122</v>
      </c>
      <c r="V6" s="38">
        <v>3</v>
      </c>
      <c r="W6" s="42">
        <v>1974</v>
      </c>
    </row>
  </sheetData>
  <mergeCells count="9">
    <mergeCell ref="A1:W1"/>
    <mergeCell ref="A2:G2"/>
    <mergeCell ref="S2:W2"/>
    <mergeCell ref="D3:U3"/>
    <mergeCell ref="A3:A4"/>
    <mergeCell ref="B3:B4"/>
    <mergeCell ref="C3:C4"/>
    <mergeCell ref="V3:V4"/>
    <mergeCell ref="W3:W4"/>
  </mergeCells>
  <pageMargins left="0.196527777777778" right="0.196527777777778" top="1.39305555555556" bottom="1" header="0.5" footer="0.5"/>
  <pageSetup paperSize="8"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5"/>
  <sheetViews>
    <sheetView workbookViewId="0">
      <selection activeCell="A1" sqref="$A1:$XFD15"/>
    </sheetView>
  </sheetViews>
  <sheetFormatPr defaultColWidth="9" defaultRowHeight="13.5"/>
  <sheetData>
    <row r="1" s="1" customFormat="1" ht="28" customHeight="1" spans="1:30">
      <c r="A1" s="3" t="s">
        <v>359</v>
      </c>
      <c r="B1" s="3"/>
      <c r="C1" s="3"/>
      <c r="D1" s="3"/>
      <c r="E1" s="3"/>
      <c r="F1" s="3"/>
      <c r="G1" s="3"/>
      <c r="H1" s="3"/>
      <c r="I1" s="3"/>
      <c r="J1" s="3"/>
      <c r="K1" s="4"/>
      <c r="L1" s="4"/>
      <c r="M1" s="4"/>
      <c r="N1" s="4"/>
      <c r="O1" s="4"/>
      <c r="P1" s="4"/>
      <c r="Q1" s="4"/>
      <c r="R1" s="4"/>
      <c r="S1" s="4"/>
      <c r="T1" s="4"/>
      <c r="U1" s="4"/>
      <c r="V1" s="4"/>
      <c r="W1" s="4"/>
      <c r="X1" s="4"/>
      <c r="Y1" s="4"/>
      <c r="Z1" s="4"/>
      <c r="AA1" s="3"/>
      <c r="AB1" s="3"/>
      <c r="AC1" s="3"/>
    </row>
    <row r="2" s="1" customFormat="1" ht="33" customHeight="1" spans="1:30">
      <c r="A2" s="3" t="s">
        <v>360</v>
      </c>
      <c r="B2" s="3"/>
      <c r="C2" s="3"/>
      <c r="D2" s="3"/>
      <c r="E2" s="3"/>
      <c r="F2" s="3"/>
      <c r="G2" s="3"/>
      <c r="H2" s="3"/>
      <c r="I2" s="3"/>
      <c r="J2" s="3"/>
      <c r="K2" s="4"/>
      <c r="L2" s="4"/>
      <c r="M2" s="4"/>
      <c r="N2" s="4"/>
      <c r="O2" s="4"/>
      <c r="P2" s="4"/>
      <c r="Q2" s="4"/>
      <c r="R2" s="4"/>
      <c r="S2" s="4"/>
      <c r="T2" s="4"/>
      <c r="U2" s="4"/>
      <c r="V2" s="4"/>
      <c r="W2" s="4"/>
      <c r="X2" s="4"/>
      <c r="Y2" s="4"/>
      <c r="Z2" s="4"/>
      <c r="AA2" s="3"/>
      <c r="AB2" s="3"/>
      <c r="AC2" s="3"/>
    </row>
    <row r="3" s="1" customFormat="1" ht="33" customHeight="1" spans="1:30">
      <c r="A3" s="3" t="s">
        <v>361</v>
      </c>
      <c r="B3" s="3"/>
      <c r="C3" s="3"/>
      <c r="D3" s="3"/>
      <c r="E3" s="3"/>
      <c r="F3" s="3"/>
      <c r="G3" s="3"/>
      <c r="H3" s="3"/>
      <c r="I3" s="3"/>
      <c r="J3" s="3"/>
      <c r="K3" s="4"/>
      <c r="L3" s="4"/>
      <c r="M3" s="4"/>
      <c r="N3" s="4"/>
      <c r="O3" s="4"/>
      <c r="P3" s="4"/>
      <c r="Q3" s="4"/>
      <c r="R3" s="4"/>
      <c r="S3" s="4"/>
      <c r="T3" s="4"/>
      <c r="U3" s="4"/>
      <c r="V3" s="4"/>
      <c r="W3" s="4"/>
      <c r="X3" s="4"/>
      <c r="Y3" s="4"/>
      <c r="Z3" s="4"/>
      <c r="AA3" s="3"/>
      <c r="AB3" s="3"/>
      <c r="AC3" s="3"/>
    </row>
    <row r="4" s="1" customFormat="1" ht="33" customHeight="1" spans="1:30">
      <c r="A4" s="3" t="s">
        <v>362</v>
      </c>
      <c r="B4" s="3"/>
      <c r="C4" s="3"/>
      <c r="D4" s="3"/>
      <c r="E4" s="3"/>
      <c r="F4" s="3"/>
      <c r="G4" s="3"/>
      <c r="H4" s="3"/>
      <c r="I4" s="3"/>
      <c r="J4" s="3"/>
      <c r="K4" s="4"/>
      <c r="L4" s="4"/>
      <c r="M4" s="4"/>
      <c r="N4" s="4"/>
      <c r="O4" s="4"/>
      <c r="P4" s="4"/>
      <c r="Q4" s="4"/>
      <c r="R4" s="4"/>
      <c r="S4" s="4"/>
      <c r="T4" s="4"/>
      <c r="U4" s="4"/>
      <c r="V4" s="4"/>
      <c r="W4" s="4"/>
      <c r="X4" s="4"/>
      <c r="Y4" s="4"/>
      <c r="Z4" s="4"/>
      <c r="AA4" s="3"/>
      <c r="AB4" s="3"/>
      <c r="AC4" s="3"/>
    </row>
    <row r="5" s="1" customFormat="1" ht="33" customHeight="1" spans="1:30">
      <c r="A5" s="5" t="s">
        <v>363</v>
      </c>
      <c r="B5" s="5"/>
      <c r="C5" s="5"/>
      <c r="D5" s="5"/>
      <c r="E5" s="5"/>
      <c r="F5" s="5"/>
      <c r="G5" s="5"/>
      <c r="H5" s="5"/>
      <c r="I5" s="5"/>
      <c r="J5" s="5"/>
      <c r="K5" s="4"/>
      <c r="L5" s="4"/>
      <c r="M5" s="4"/>
      <c r="N5" s="4"/>
      <c r="O5" s="4"/>
      <c r="P5" s="4"/>
      <c r="Q5" s="4"/>
      <c r="R5" s="4"/>
      <c r="S5" s="4"/>
      <c r="T5" s="4"/>
      <c r="U5" s="4"/>
      <c r="V5" s="4"/>
      <c r="W5" s="4"/>
      <c r="X5" s="4"/>
      <c r="Y5" s="4"/>
      <c r="Z5" s="4"/>
      <c r="AA5" s="5"/>
      <c r="AB5" s="5"/>
      <c r="AC5" s="5"/>
    </row>
    <row r="6" s="1" customFormat="1" ht="33" customHeight="1" spans="1:30">
      <c r="A6" s="3" t="s">
        <v>364</v>
      </c>
      <c r="B6" s="3"/>
      <c r="C6" s="3"/>
      <c r="D6" s="3"/>
      <c r="E6" s="3"/>
      <c r="F6" s="3"/>
      <c r="G6" s="3"/>
      <c r="H6" s="3"/>
      <c r="I6" s="3"/>
      <c r="J6" s="3"/>
      <c r="K6" s="4"/>
      <c r="L6" s="4"/>
      <c r="M6" s="4"/>
      <c r="N6" s="4"/>
      <c r="O6" s="4"/>
      <c r="P6" s="4"/>
      <c r="Q6" s="4"/>
      <c r="R6" s="4"/>
      <c r="S6" s="4"/>
      <c r="T6" s="4"/>
      <c r="U6" s="4"/>
      <c r="V6" s="4"/>
      <c r="W6" s="4"/>
      <c r="X6" s="4"/>
      <c r="Y6" s="4"/>
      <c r="Z6" s="4"/>
      <c r="AA6" s="3"/>
      <c r="AB6" s="3"/>
      <c r="AC6" s="3"/>
    </row>
    <row r="7" s="1" customFormat="1" ht="33" customHeight="1" spans="1:30">
      <c r="A7" s="3" t="s">
        <v>365</v>
      </c>
      <c r="B7" s="3"/>
      <c r="C7" s="3"/>
      <c r="D7" s="3"/>
      <c r="E7" s="3"/>
      <c r="F7" s="3"/>
      <c r="G7" s="3"/>
      <c r="H7" s="3"/>
      <c r="I7" s="3"/>
      <c r="J7" s="3"/>
      <c r="K7" s="4"/>
      <c r="L7" s="4"/>
      <c r="M7" s="4"/>
      <c r="N7" s="4"/>
      <c r="O7" s="4"/>
      <c r="P7" s="4"/>
      <c r="Q7" s="4"/>
      <c r="R7" s="4"/>
      <c r="S7" s="4"/>
      <c r="T7" s="4"/>
      <c r="U7" s="4"/>
      <c r="V7" s="4"/>
      <c r="W7" s="4"/>
      <c r="X7" s="4"/>
      <c r="Y7" s="4"/>
      <c r="Z7" s="4"/>
      <c r="AA7" s="3"/>
      <c r="AB7" s="3"/>
      <c r="AC7" s="3"/>
    </row>
    <row r="8" s="1" customFormat="1" ht="33" customHeight="1" spans="1:30">
      <c r="A8" s="3" t="s">
        <v>366</v>
      </c>
      <c r="B8" s="3"/>
      <c r="C8" s="3"/>
      <c r="D8" s="3"/>
      <c r="E8" s="3"/>
      <c r="F8" s="3"/>
      <c r="G8" s="3"/>
      <c r="H8" s="3"/>
      <c r="I8" s="3"/>
      <c r="J8" s="3"/>
      <c r="K8" s="4"/>
      <c r="L8" s="4"/>
      <c r="M8" s="4"/>
      <c r="N8" s="4"/>
      <c r="O8" s="4"/>
      <c r="P8" s="4"/>
      <c r="Q8" s="4"/>
      <c r="R8" s="4"/>
      <c r="S8" s="4"/>
      <c r="T8" s="4"/>
      <c r="U8" s="4"/>
      <c r="V8" s="4"/>
      <c r="W8" s="4"/>
      <c r="X8" s="4"/>
      <c r="Y8" s="4"/>
      <c r="Z8" s="4"/>
      <c r="AA8" s="3"/>
      <c r="AB8" s="3"/>
      <c r="AC8" s="3"/>
    </row>
    <row r="9" s="1" customFormat="1" ht="33" customHeight="1" spans="1:30">
      <c r="A9" s="3" t="s">
        <v>367</v>
      </c>
      <c r="B9" s="3"/>
      <c r="C9" s="3"/>
      <c r="D9" s="3"/>
      <c r="E9" s="3"/>
      <c r="F9" s="3"/>
      <c r="G9" s="3"/>
      <c r="H9" s="3"/>
      <c r="I9" s="3"/>
      <c r="J9" s="3"/>
      <c r="K9" s="4"/>
      <c r="L9" s="4"/>
      <c r="M9" s="4"/>
      <c r="N9" s="4"/>
      <c r="O9" s="4"/>
      <c r="P9" s="4"/>
      <c r="Q9" s="4"/>
      <c r="R9" s="4"/>
      <c r="S9" s="4"/>
      <c r="T9" s="4"/>
      <c r="U9" s="4"/>
      <c r="V9" s="4"/>
      <c r="W9" s="4"/>
      <c r="X9" s="4"/>
      <c r="Y9" s="4"/>
      <c r="Z9" s="4"/>
      <c r="AA9" s="3"/>
      <c r="AB9" s="3"/>
      <c r="AC9" s="3"/>
    </row>
    <row r="10" s="1" customFormat="1" ht="33" customHeight="1" spans="1:30">
      <c r="A10" s="3" t="s">
        <v>368</v>
      </c>
      <c r="B10" s="3"/>
      <c r="C10" s="3"/>
      <c r="D10" s="3"/>
      <c r="E10" s="3"/>
      <c r="F10" s="3"/>
      <c r="G10" s="3"/>
      <c r="H10" s="3"/>
      <c r="I10" s="3"/>
      <c r="J10" s="3"/>
      <c r="K10" s="4"/>
      <c r="L10" s="4"/>
      <c r="M10" s="4"/>
      <c r="N10" s="4"/>
      <c r="O10" s="4"/>
      <c r="P10" s="4"/>
      <c r="Q10" s="4"/>
      <c r="R10" s="4"/>
      <c r="S10" s="4"/>
      <c r="T10" s="4"/>
      <c r="U10" s="4"/>
      <c r="V10" s="4"/>
      <c r="W10" s="4"/>
      <c r="X10" s="4"/>
      <c r="Y10" s="4"/>
      <c r="Z10" s="4"/>
      <c r="AA10" s="3"/>
      <c r="AB10" s="3"/>
      <c r="AC10" s="3"/>
    </row>
    <row r="11" s="1" customFormat="1" ht="33" customHeight="1" spans="1:30">
      <c r="A11" s="3" t="s">
        <v>369</v>
      </c>
      <c r="B11" s="3"/>
      <c r="C11" s="3"/>
      <c r="D11" s="3"/>
      <c r="E11" s="3"/>
      <c r="F11" s="3"/>
      <c r="G11" s="3"/>
      <c r="H11" s="3"/>
      <c r="I11" s="3"/>
      <c r="J11" s="3"/>
      <c r="K11" s="4"/>
      <c r="L11" s="4"/>
      <c r="M11" s="4"/>
      <c r="N11" s="4"/>
      <c r="O11" s="4"/>
      <c r="P11" s="4"/>
      <c r="Q11" s="4"/>
      <c r="R11" s="4"/>
      <c r="S11" s="4"/>
      <c r="T11" s="4"/>
      <c r="U11" s="4"/>
      <c r="V11" s="4"/>
      <c r="W11" s="4"/>
      <c r="X11" s="4"/>
      <c r="Y11" s="4"/>
      <c r="Z11" s="4"/>
      <c r="AA11" s="3"/>
      <c r="AB11" s="3"/>
      <c r="AC11" s="3"/>
    </row>
    <row r="12" s="1" customFormat="1" ht="33" customHeight="1" spans="1:30">
      <c r="A12" s="3" t="s">
        <v>370</v>
      </c>
      <c r="B12" s="3"/>
      <c r="C12" s="3"/>
      <c r="D12" s="3"/>
      <c r="E12" s="3"/>
      <c r="F12" s="3"/>
      <c r="G12" s="3"/>
      <c r="H12" s="3"/>
      <c r="I12" s="3"/>
      <c r="J12" s="3"/>
      <c r="K12" s="4"/>
      <c r="L12" s="4"/>
      <c r="M12" s="4"/>
      <c r="N12" s="4"/>
      <c r="O12" s="4"/>
      <c r="P12" s="4"/>
      <c r="Q12" s="4"/>
      <c r="R12" s="4"/>
      <c r="S12" s="4"/>
      <c r="T12" s="4"/>
      <c r="U12" s="4"/>
      <c r="V12" s="4"/>
      <c r="W12" s="4"/>
      <c r="X12" s="4"/>
      <c r="Y12" s="4"/>
      <c r="Z12" s="4"/>
      <c r="AA12" s="3"/>
      <c r="AB12" s="3"/>
      <c r="AC12" s="3"/>
    </row>
    <row r="13" s="1" customFormat="1" ht="33" customHeight="1" spans="1:30">
      <c r="A13" s="6" t="s">
        <v>371</v>
      </c>
      <c r="B13" s="6"/>
      <c r="C13" s="6"/>
      <c r="D13" s="6"/>
      <c r="E13" s="6"/>
      <c r="F13" s="6"/>
      <c r="G13" s="6"/>
      <c r="H13" s="6"/>
      <c r="I13" s="6"/>
      <c r="J13" s="6"/>
      <c r="K13" s="7"/>
      <c r="L13" s="7"/>
      <c r="M13" s="7"/>
      <c r="N13" s="7"/>
      <c r="O13" s="7"/>
      <c r="P13" s="7"/>
      <c r="Q13" s="7"/>
      <c r="R13" s="7"/>
      <c r="S13" s="7"/>
      <c r="T13" s="7"/>
      <c r="U13" s="7"/>
      <c r="V13" s="7"/>
      <c r="W13" s="7"/>
      <c r="X13" s="7"/>
      <c r="Y13" s="7"/>
      <c r="Z13" s="7"/>
      <c r="AA13" s="6"/>
      <c r="AB13" s="6"/>
      <c r="AC13" s="6"/>
    </row>
    <row r="14" s="2" customFormat="1" ht="33" customHeight="1" spans="1:30">
      <c r="A14" s="6" t="s">
        <v>372</v>
      </c>
      <c r="B14" s="6"/>
      <c r="C14" s="6"/>
      <c r="D14" s="6"/>
      <c r="E14" s="6"/>
      <c r="F14" s="6"/>
      <c r="G14" s="6"/>
      <c r="H14" s="6"/>
      <c r="I14" s="6"/>
      <c r="J14" s="6"/>
      <c r="K14" s="7"/>
      <c r="L14" s="7"/>
      <c r="M14" s="7"/>
      <c r="N14" s="7"/>
      <c r="O14" s="7"/>
      <c r="P14" s="7"/>
      <c r="Q14" s="7"/>
      <c r="R14" s="7"/>
      <c r="S14" s="7"/>
      <c r="T14" s="7"/>
      <c r="U14" s="7"/>
      <c r="V14" s="7"/>
      <c r="W14" s="7"/>
      <c r="X14" s="7"/>
      <c r="Y14" s="7"/>
      <c r="Z14" s="7"/>
      <c r="AA14" s="6"/>
      <c r="AB14" s="6"/>
      <c r="AC14" s="6"/>
      <c r="AD14" s="6"/>
    </row>
    <row r="15" s="2" customFormat="1" ht="38" customHeight="1" spans="1:30">
      <c r="A15" s="3" t="s">
        <v>373</v>
      </c>
      <c r="B15" s="3"/>
      <c r="C15" s="3"/>
      <c r="D15" s="3"/>
      <c r="E15" s="3"/>
      <c r="F15" s="3"/>
      <c r="G15" s="3"/>
      <c r="H15" s="3"/>
      <c r="I15" s="3"/>
      <c r="J15" s="3"/>
      <c r="K15" s="4"/>
      <c r="L15" s="4"/>
      <c r="M15" s="4"/>
      <c r="N15" s="4"/>
      <c r="O15" s="4"/>
      <c r="P15" s="4"/>
      <c r="Q15" s="4"/>
      <c r="R15" s="4"/>
      <c r="S15" s="4"/>
      <c r="T15" s="4"/>
      <c r="U15" s="4"/>
      <c r="V15" s="4"/>
      <c r="W15" s="4"/>
      <c r="X15" s="4"/>
      <c r="Y15" s="4"/>
      <c r="Z15" s="4"/>
      <c r="AA15" s="3"/>
      <c r="AB15" s="3"/>
      <c r="AC15" s="3"/>
    </row>
  </sheetData>
  <mergeCells count="15">
    <mergeCell ref="A1:AC1"/>
    <mergeCell ref="A2:AC2"/>
    <mergeCell ref="A3:AC3"/>
    <mergeCell ref="A4:AC4"/>
    <mergeCell ref="A5:AC5"/>
    <mergeCell ref="A6:AC6"/>
    <mergeCell ref="A7:AC7"/>
    <mergeCell ref="A8:AC8"/>
    <mergeCell ref="A9:AC9"/>
    <mergeCell ref="A10:AC10"/>
    <mergeCell ref="A11:AC11"/>
    <mergeCell ref="A12:AC12"/>
    <mergeCell ref="A13:AC13"/>
    <mergeCell ref="A14:AC14"/>
    <mergeCell ref="A15:AC1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墨玉县2026年计划库</vt:lpstr>
      <vt:lpstr>计划库分类汇总表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如孜艾合麦提</cp:lastModifiedBy>
  <dcterms:created xsi:type="dcterms:W3CDTF">2018-04-28T02:50:00Z</dcterms:created>
  <cp:lastPrinted>2018-10-09T09:33:00Z</cp:lastPrinted>
  <dcterms:modified xsi:type="dcterms:W3CDTF">2026-01-07T03:23:04Z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1A47E50DAE024A058528C3FD7EC26323_13</vt:lpwstr>
  </property>
  <property fmtid="{D5CDD505-2E9C-101B-9397-08002B2CF9AE}" pid="4" name="KSOReadingLayout">
    <vt:bool>true</vt:bool>
  </property>
  <property fmtid="{D5CDD505-2E9C-101B-9397-08002B2CF9AE}" pid="5" name="CalculationRule">
    <vt:i4>0</vt:i4>
  </property>
</Properties>
</file>