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Sheet1!$A$6:$AT$6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<sst xmlns="http://schemas.openxmlformats.org/spreadsheetml/2006/main" count="97" uniqueCount="62">
  <si>
    <t>墨玉县学前教育普及普惠相关指标数据测算一览表</t>
  </si>
  <si>
    <t>填表单位：墨玉县教育局</t>
  </si>
  <si>
    <t>填表时间：2026年4月27日</t>
  </si>
  <si>
    <t>序号</t>
  </si>
  <si>
    <t>乡镇</t>
  </si>
  <si>
    <t>幼儿园名称</t>
  </si>
  <si>
    <t>建筑面积（㎡）</t>
  </si>
  <si>
    <t>室外游戏场地面积（㎡）</t>
  </si>
  <si>
    <t>幼儿活动用房建筑面积（㎡）</t>
  </si>
  <si>
    <t>以上3项指标全部达标，可容纳学生数</t>
  </si>
  <si>
    <t>2026年秋季预计在园幼儿数（乡镇小班参考测算表、中大班参考3月在校生）</t>
  </si>
  <si>
    <t>优化建议</t>
  </si>
  <si>
    <t>优化后2026年秋季预计在园幼儿数</t>
  </si>
  <si>
    <t>备注</t>
  </si>
  <si>
    <t>合计</t>
  </si>
  <si>
    <t>小班</t>
  </si>
  <si>
    <t>中班</t>
  </si>
  <si>
    <t>大班</t>
  </si>
  <si>
    <r>
      <t>在园幼儿与3项面积达标容纳量差异</t>
    </r>
    <r>
      <rPr>
        <b/>
        <sz val="11"/>
        <color rgb="FFFF0000"/>
        <rFont val="宋体"/>
        <charset val="134"/>
        <scheme val="minor"/>
      </rPr>
      <t>（正数为空学位）</t>
    </r>
  </si>
  <si>
    <t>幼儿园总
建筑面积</t>
  </si>
  <si>
    <r>
      <t>可容纳幼儿数（标准：生均面积≧10.44</t>
    </r>
    <r>
      <rPr>
        <b/>
        <sz val="10"/>
        <color rgb="FF000000"/>
        <rFont val="SimSun"/>
        <charset val="134"/>
      </rPr>
      <t>㎡</t>
    </r>
    <r>
      <rPr>
        <b/>
        <sz val="10"/>
        <color rgb="FF000000"/>
        <rFont val="黑体"/>
        <charset val="134"/>
      </rPr>
      <t>）</t>
    </r>
  </si>
  <si>
    <t>室外
游戏
场地
面积</t>
  </si>
  <si>
    <r>
      <t>可容纳幼儿数（标准：室外游戏场地生均面积</t>
    </r>
    <r>
      <rPr>
        <b/>
        <sz val="10"/>
        <color rgb="FF000000"/>
        <rFont val="SimSun"/>
        <charset val="134"/>
      </rPr>
      <t>≧</t>
    </r>
    <r>
      <rPr>
        <b/>
        <sz val="10"/>
        <color rgb="FF000000"/>
        <rFont val="黑体"/>
        <charset val="134"/>
      </rPr>
      <t>4</t>
    </r>
    <r>
      <rPr>
        <b/>
        <sz val="10"/>
        <color rgb="FF000000"/>
        <rFont val="SimSun"/>
        <charset val="134"/>
      </rPr>
      <t>㎡</t>
    </r>
    <r>
      <rPr>
        <b/>
        <sz val="10"/>
        <color rgb="FF000000"/>
        <rFont val="黑体"/>
        <charset val="134"/>
      </rPr>
      <t>）</t>
    </r>
  </si>
  <si>
    <t>幼儿活动用房（活动室+卫生间+睡眠室+图书室+综合活动室）面积</t>
  </si>
  <si>
    <t>可容纳幼儿数（标准：幼儿活动用房建筑生均面积≧8.17㎡）</t>
  </si>
  <si>
    <t>班数</t>
  </si>
  <si>
    <t>学生数</t>
  </si>
  <si>
    <t>达标班级数</t>
  </si>
  <si>
    <t>达标率</t>
  </si>
  <si>
    <t>开设班级容纳量</t>
  </si>
  <si>
    <t>是否达标</t>
  </si>
  <si>
    <t>班额达标率</t>
  </si>
  <si>
    <t>加汗巴格乡</t>
  </si>
  <si>
    <t>墨玉县加汗巴格乡墩艾日克村幼儿园</t>
  </si>
  <si>
    <t>小班15名学生调整至加汗巴格村幼儿园</t>
  </si>
  <si>
    <t>墨玉县加汗巴格乡恰尔巴格村幼儿园</t>
  </si>
  <si>
    <t>小班30名、中班5名学生调整至加汗巴格村幼儿园</t>
  </si>
  <si>
    <t>墨玉县加汗巴格乡布拉克贝希村幼儿园</t>
  </si>
  <si>
    <t>超标的学生调整至达拉斯喀勒小学幼儿园</t>
  </si>
  <si>
    <t>喀尔赛镇</t>
  </si>
  <si>
    <t>墨玉县喀尔赛镇喀尔墩幼儿园</t>
  </si>
  <si>
    <t>小班10名学生调整至博斯坦村幼儿园；中班16名学生调整至昆其村幼儿园</t>
  </si>
  <si>
    <t>阔依其乡</t>
  </si>
  <si>
    <t>墨玉县阔依其乡阔纳艾日克村幼儿园</t>
  </si>
  <si>
    <t>中班5名学生调整至夏普克村幼儿园</t>
  </si>
  <si>
    <t>墨玉县阔依其乡奥依库勒村幼儿园</t>
  </si>
  <si>
    <t>中班10名学生调整至库勒艾日克村幼儿园</t>
  </si>
  <si>
    <t>芒来乡</t>
  </si>
  <si>
    <t>墨玉县芒来乡巴什芒来村幼儿园</t>
  </si>
  <si>
    <t>中班、大班部分学生调整至托万芒来村幼儿园，班级将会减少</t>
  </si>
  <si>
    <t>大班浮动达标</t>
  </si>
  <si>
    <t>萨依巴格乡</t>
  </si>
  <si>
    <t>墨玉县萨依巴格乡幼儿园</t>
  </si>
  <si>
    <t>启用原中心园并将其相关面积增加至本园（校舍900、室外活动面积578、幼儿活动面积576），教学班级增加3个班</t>
  </si>
  <si>
    <t>吐外特乡</t>
  </si>
  <si>
    <t>墨玉县吐外特乡亚勒古孜托格拉克村幼儿园</t>
  </si>
  <si>
    <t>小班招生片区调整至苏盖特力克村幼儿园（约20名）</t>
  </si>
  <si>
    <t>雅瓦乡</t>
  </si>
  <si>
    <t>墨玉县雅瓦乡幼儿园</t>
  </si>
  <si>
    <t>中班6名阿鲁阿依拉村的学生调整至阿鲁小学幼儿园</t>
  </si>
  <si>
    <t>墨玉县雅瓦乡巴什艾日克村幼儿园</t>
  </si>
  <si>
    <t>中班9名学生调整至阿鲁小学幼儿园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</si>
</sst>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4"/>
      <color indexed="8"/>
      <name val="黑体"/>
      <charset val="134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12"/>
      <color rgb="FF000000"/>
      <name val="黑体"/>
      <charset val="134"/>
    </font>
    <font>
      <b/>
      <sz val="14"/>
      <color rgb="FF000000"/>
      <name val="黑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22"/>
      <name val="宋体"/>
      <charset val="134"/>
      <scheme val="minor"/>
    </font>
    <font>
      <sz val="14"/>
      <name val="楷体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rgb="FF000000"/>
      <name val="SimSun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1" applyNumberFormat="0" applyAlignment="0" applyProtection="0">
      <alignment vertical="center"/>
    </xf>
    <xf numFmtId="0" fontId="27" fillId="4" borderId="32" applyNumberFormat="0" applyAlignment="0" applyProtection="0">
      <alignment vertical="center"/>
    </xf>
    <xf numFmtId="0" fontId="28" fillId="4" borderId="31" applyNumberFormat="0" applyAlignment="0" applyProtection="0">
      <alignment vertical="center"/>
    </xf>
    <xf numFmtId="0" fontId="29" fillId="5" borderId="33" applyNumberFormat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8" fillId="0" borderId="6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177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 shrinkToFit="1"/>
    </xf>
    <xf numFmtId="178" fontId="10" fillId="0" borderId="6" xfId="0" applyNumberFormat="1" applyFont="1" applyFill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 shrinkToFit="1"/>
    </xf>
    <xf numFmtId="178" fontId="10" fillId="0" borderId="13" xfId="0" applyNumberFormat="1" applyFont="1" applyFill="1" applyBorder="1" applyAlignment="1">
      <alignment horizontal="center" vertical="center" wrapText="1" shrinkToFit="1"/>
    </xf>
    <xf numFmtId="176" fontId="6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9" xfId="49" applyNumberFormat="1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13" fillId="0" borderId="5" xfId="49" applyNumberFormat="1" applyFont="1" applyFill="1" applyBorder="1" applyAlignment="1" applyProtection="1">
      <alignment horizontal="center" vertical="center" wrapText="1"/>
    </xf>
    <xf numFmtId="0" fontId="13" fillId="0" borderId="6" xfId="49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9" fontId="12" fillId="0" borderId="6" xfId="3" applyNumberFormat="1" applyFont="1" applyBorder="1" applyAlignment="1">
      <alignment horizontal="center" vertical="center" wrapText="1"/>
    </xf>
    <xf numFmtId="178" fontId="10" fillId="0" borderId="20" xfId="0" applyNumberFormat="1" applyFont="1" applyFill="1" applyBorder="1" applyAlignment="1">
      <alignment horizontal="center" vertical="center" wrapText="1" shrinkToFit="1"/>
    </xf>
    <xf numFmtId="0" fontId="14" fillId="0" borderId="17" xfId="0" applyFont="1" applyFill="1" applyBorder="1" applyAlignment="1">
      <alignment horizontal="center" vertical="center" wrapText="1" shrinkToFit="1"/>
    </xf>
    <xf numFmtId="9" fontId="10" fillId="0" borderId="6" xfId="3" applyNumberFormat="1" applyFont="1" applyBorder="1" applyAlignment="1">
      <alignment horizontal="center" vertical="center" wrapText="1" shrinkToFit="1"/>
    </xf>
    <xf numFmtId="178" fontId="10" fillId="0" borderId="21" xfId="0" applyNumberFormat="1" applyFont="1" applyFill="1" applyBorder="1" applyAlignment="1">
      <alignment horizontal="center" vertical="center" wrapText="1" shrinkToFit="1"/>
    </xf>
    <xf numFmtId="0" fontId="14" fillId="0" borderId="22" xfId="0" applyFont="1" applyFill="1" applyBorder="1" applyAlignment="1">
      <alignment horizontal="center" vertical="center" wrapText="1" shrinkToFit="1"/>
    </xf>
    <xf numFmtId="9" fontId="10" fillId="0" borderId="13" xfId="3" applyNumberFormat="1" applyFont="1" applyBorder="1" applyAlignment="1">
      <alignment horizontal="center" vertical="center" wrapText="1" shrinkToFit="1"/>
    </xf>
    <xf numFmtId="9" fontId="9" fillId="0" borderId="6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 shrinkToFit="1"/>
    </xf>
    <xf numFmtId="0" fontId="11" fillId="0" borderId="24" xfId="0" applyFont="1" applyFill="1" applyBorder="1" applyAlignment="1">
      <alignment horizontal="left" vertical="center" wrapText="1" shrinkToFit="1"/>
    </xf>
    <xf numFmtId="0" fontId="11" fillId="0" borderId="26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_2011年小学分学校情况一览表-新2012022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uaweiMoveData\Users\&#29579;&#29840;&#29840;\Desktop\&#26657;&#28857;&#24067;&#23616;\&#21508;&#24188;&#20799;&#22253;2026&#24180;&#31179;&#23395;&#23398;&#26399;&#26222;&#21450;&#26222;&#24800;&#25968;&#25454;&#27979;&#31639;26.5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容纳量"/>
      <sheetName val="县城"/>
      <sheetName val="幼儿园分园 (班额调整)"/>
      <sheetName val="实际容纳量 3.12"/>
      <sheetName val="实际容纳量 3.12+社区台账1"/>
      <sheetName val="实际容纳量 3.12+社区台账2"/>
      <sheetName val="实际容纳量 3.12+社区台账3"/>
      <sheetName val="实际容纳量 3.12+社区台账3 (打印)"/>
      <sheetName val="Sheet1"/>
      <sheetName val="北"/>
    </sheetNames>
    <sheetDataSet>
      <sheetData sheetId="0"/>
      <sheetData sheetId="1"/>
      <sheetData sheetId="2">
        <row r="1">
          <cell r="C1">
            <v>1</v>
          </cell>
          <cell r="D1">
            <v>2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</row>
        <row r="3">
          <cell r="C3" t="str">
            <v>学校名称</v>
          </cell>
          <cell r="D3" t="str">
            <v>工程班级数</v>
          </cell>
          <cell r="E3" t="str">
            <v>2025-2026学年（2025年9月）</v>
          </cell>
        </row>
        <row r="3">
          <cell r="M3" t="str">
            <v>2026-2027学年（2026年9月）</v>
          </cell>
        </row>
        <row r="4">
          <cell r="E4" t="str">
            <v>合计</v>
          </cell>
        </row>
        <row r="4">
          <cell r="G4" t="str">
            <v>小班</v>
          </cell>
        </row>
        <row r="4">
          <cell r="I4" t="str">
            <v>中班</v>
          </cell>
        </row>
        <row r="4">
          <cell r="K4" t="str">
            <v>大班</v>
          </cell>
        </row>
        <row r="4">
          <cell r="M4" t="str">
            <v>工程班级能否容纳</v>
          </cell>
          <cell r="N4" t="str">
            <v>合计</v>
          </cell>
        </row>
        <row r="4">
          <cell r="P4" t="str">
            <v>小班</v>
          </cell>
        </row>
        <row r="4">
          <cell r="R4" t="str">
            <v>中班</v>
          </cell>
        </row>
        <row r="4">
          <cell r="T4" t="str">
            <v>大班</v>
          </cell>
        </row>
        <row r="5">
          <cell r="E5" t="str">
            <v>班数</v>
          </cell>
          <cell r="F5" t="str">
            <v>学生数</v>
          </cell>
          <cell r="G5" t="str">
            <v>班数</v>
          </cell>
          <cell r="H5" t="str">
            <v>学生数</v>
          </cell>
          <cell r="I5" t="str">
            <v>班数</v>
          </cell>
          <cell r="J5" t="str">
            <v>学生数</v>
          </cell>
          <cell r="K5" t="str">
            <v>班数</v>
          </cell>
          <cell r="L5" t="str">
            <v>学生数</v>
          </cell>
        </row>
        <row r="5">
          <cell r="N5" t="str">
            <v>班数</v>
          </cell>
          <cell r="O5" t="str">
            <v>学生数</v>
          </cell>
          <cell r="P5" t="str">
            <v>班数</v>
          </cell>
          <cell r="Q5" t="str">
            <v>学生数</v>
          </cell>
          <cell r="R5" t="str">
            <v>班数</v>
          </cell>
          <cell r="S5" t="str">
            <v>学生数</v>
          </cell>
          <cell r="T5" t="str">
            <v>班数</v>
          </cell>
          <cell r="U5" t="str">
            <v>学生数</v>
          </cell>
        </row>
        <row r="6">
          <cell r="C6" t="str">
            <v>-</v>
          </cell>
        </row>
        <row r="6">
          <cell r="E6">
            <v>503</v>
          </cell>
          <cell r="F6">
            <v>12184</v>
          </cell>
          <cell r="G6">
            <v>170</v>
          </cell>
          <cell r="H6">
            <v>3890</v>
          </cell>
          <cell r="I6">
            <v>135</v>
          </cell>
          <cell r="J6">
            <v>2878</v>
          </cell>
          <cell r="K6">
            <v>198</v>
          </cell>
          <cell r="L6">
            <v>5416</v>
          </cell>
          <cell r="M6">
            <v>0</v>
          </cell>
          <cell r="N6">
            <v>583</v>
          </cell>
          <cell r="O6">
            <v>12237</v>
          </cell>
          <cell r="P6">
            <v>270</v>
          </cell>
          <cell r="Q6">
            <v>5469</v>
          </cell>
          <cell r="R6">
            <v>180</v>
          </cell>
          <cell r="S6">
            <v>3890</v>
          </cell>
          <cell r="T6">
            <v>133</v>
          </cell>
          <cell r="U6">
            <v>2878</v>
          </cell>
        </row>
        <row r="7">
          <cell r="C7" t="str">
            <v>墨玉县昆仑萌宝幼儿园</v>
          </cell>
          <cell r="D7">
            <v>12</v>
          </cell>
          <cell r="E7">
            <v>7</v>
          </cell>
          <cell r="F7">
            <v>201</v>
          </cell>
          <cell r="G7">
            <v>2</v>
          </cell>
          <cell r="H7">
            <v>62</v>
          </cell>
          <cell r="I7">
            <v>2</v>
          </cell>
          <cell r="J7">
            <v>59</v>
          </cell>
          <cell r="K7">
            <v>3</v>
          </cell>
          <cell r="L7">
            <v>80</v>
          </cell>
          <cell r="M7" t="str">
            <v>可容纳</v>
          </cell>
          <cell r="N7">
            <v>8</v>
          </cell>
          <cell r="O7">
            <v>215</v>
          </cell>
          <cell r="P7">
            <v>4</v>
          </cell>
          <cell r="Q7">
            <v>94</v>
          </cell>
          <cell r="R7">
            <v>2</v>
          </cell>
          <cell r="S7">
            <v>62</v>
          </cell>
          <cell r="T7">
            <v>2</v>
          </cell>
          <cell r="U7">
            <v>59</v>
          </cell>
        </row>
        <row r="8">
          <cell r="C8" t="str">
            <v>墨玉县迎宾幼儿园</v>
          </cell>
          <cell r="D8">
            <v>12</v>
          </cell>
          <cell r="E8">
            <v>12</v>
          </cell>
          <cell r="F8">
            <v>418</v>
          </cell>
          <cell r="G8">
            <v>4</v>
          </cell>
          <cell r="H8">
            <v>120</v>
          </cell>
          <cell r="I8">
            <v>3</v>
          </cell>
          <cell r="J8">
            <v>116</v>
          </cell>
          <cell r="K8">
            <v>5</v>
          </cell>
          <cell r="L8">
            <v>182</v>
          </cell>
          <cell r="M8" t="str">
            <v>班级已满</v>
          </cell>
          <cell r="N8">
            <v>12</v>
          </cell>
          <cell r="O8">
            <v>329</v>
          </cell>
          <cell r="P8">
            <v>4</v>
          </cell>
          <cell r="Q8">
            <v>93</v>
          </cell>
          <cell r="R8">
            <v>4</v>
          </cell>
          <cell r="S8">
            <v>120</v>
          </cell>
          <cell r="T8">
            <v>4</v>
          </cell>
          <cell r="U8">
            <v>116</v>
          </cell>
        </row>
        <row r="9">
          <cell r="C9" t="str">
            <v>墨玉县南航明珠幼儿园</v>
          </cell>
          <cell r="D9">
            <v>15</v>
          </cell>
          <cell r="E9">
            <v>16</v>
          </cell>
          <cell r="F9">
            <v>690</v>
          </cell>
          <cell r="G9">
            <v>5</v>
          </cell>
          <cell r="H9">
            <v>219</v>
          </cell>
          <cell r="I9">
            <v>4</v>
          </cell>
          <cell r="J9">
            <v>186</v>
          </cell>
          <cell r="K9">
            <v>7</v>
          </cell>
          <cell r="L9">
            <v>285</v>
          </cell>
          <cell r="M9" t="str">
            <v>超出工程班级</v>
          </cell>
          <cell r="N9">
            <v>18</v>
          </cell>
          <cell r="O9">
            <v>529</v>
          </cell>
          <cell r="P9">
            <v>5</v>
          </cell>
          <cell r="Q9">
            <v>124</v>
          </cell>
          <cell r="R9">
            <v>7</v>
          </cell>
          <cell r="S9">
            <v>219</v>
          </cell>
          <cell r="T9">
            <v>6</v>
          </cell>
          <cell r="U9">
            <v>186</v>
          </cell>
        </row>
        <row r="10">
          <cell r="C10" t="str">
            <v>墨玉县北京示范幼儿园</v>
          </cell>
          <cell r="D10">
            <v>24</v>
          </cell>
          <cell r="E10">
            <v>23</v>
          </cell>
          <cell r="F10">
            <v>920</v>
          </cell>
          <cell r="G10">
            <v>8</v>
          </cell>
          <cell r="H10">
            <v>316</v>
          </cell>
          <cell r="I10">
            <v>7</v>
          </cell>
          <cell r="J10">
            <v>248</v>
          </cell>
          <cell r="K10">
            <v>8</v>
          </cell>
          <cell r="L10">
            <v>356</v>
          </cell>
          <cell r="M10" t="str">
            <v>班级已满</v>
          </cell>
          <cell r="N10">
            <v>24</v>
          </cell>
          <cell r="O10">
            <v>697</v>
          </cell>
          <cell r="P10">
            <v>6</v>
          </cell>
          <cell r="Q10">
            <v>133</v>
          </cell>
          <cell r="R10">
            <v>10</v>
          </cell>
          <cell r="S10">
            <v>316</v>
          </cell>
          <cell r="T10">
            <v>8</v>
          </cell>
          <cell r="U10">
            <v>248</v>
          </cell>
        </row>
        <row r="11">
          <cell r="C11" t="str">
            <v>墨玉县希望幼儿园</v>
          </cell>
          <cell r="D11">
            <v>20</v>
          </cell>
          <cell r="E11">
            <v>3</v>
          </cell>
          <cell r="F11">
            <v>58</v>
          </cell>
          <cell r="G11">
            <v>1</v>
          </cell>
          <cell r="H11">
            <v>21</v>
          </cell>
          <cell r="I11">
            <v>1</v>
          </cell>
          <cell r="J11">
            <v>21</v>
          </cell>
          <cell r="K11">
            <v>1</v>
          </cell>
          <cell r="L11">
            <v>16</v>
          </cell>
          <cell r="M11" t="str">
            <v>可容纳</v>
          </cell>
          <cell r="N11">
            <v>3</v>
          </cell>
          <cell r="O11">
            <v>62</v>
          </cell>
          <cell r="P11">
            <v>1</v>
          </cell>
          <cell r="Q11">
            <v>20</v>
          </cell>
          <cell r="R11">
            <v>1</v>
          </cell>
          <cell r="S11">
            <v>21</v>
          </cell>
          <cell r="T11">
            <v>1</v>
          </cell>
          <cell r="U11">
            <v>21</v>
          </cell>
        </row>
        <row r="12">
          <cell r="C12" t="str">
            <v>墨玉县启蒙幼儿园</v>
          </cell>
          <cell r="D12">
            <v>12</v>
          </cell>
          <cell r="E12">
            <v>12</v>
          </cell>
          <cell r="F12">
            <v>487</v>
          </cell>
          <cell r="G12">
            <v>3</v>
          </cell>
          <cell r="H12">
            <v>120</v>
          </cell>
          <cell r="I12">
            <v>3</v>
          </cell>
          <cell r="J12">
            <v>105</v>
          </cell>
          <cell r="K12">
            <v>6</v>
          </cell>
          <cell r="L12">
            <v>262</v>
          </cell>
          <cell r="M12" t="str">
            <v>班级已满</v>
          </cell>
          <cell r="N12">
            <v>12</v>
          </cell>
          <cell r="O12">
            <v>335</v>
          </cell>
          <cell r="P12">
            <v>5</v>
          </cell>
          <cell r="Q12">
            <v>110</v>
          </cell>
          <cell r="R12">
            <v>4</v>
          </cell>
          <cell r="S12">
            <v>120</v>
          </cell>
          <cell r="T12">
            <v>3</v>
          </cell>
          <cell r="U12">
            <v>105</v>
          </cell>
        </row>
        <row r="13">
          <cell r="C13" t="str">
            <v>墨玉县阿克萨拉依乡阿亚克吉勒尕村幼儿园</v>
          </cell>
          <cell r="D13">
            <v>6</v>
          </cell>
          <cell r="E13">
            <v>5</v>
          </cell>
          <cell r="F13">
            <v>103</v>
          </cell>
          <cell r="G13">
            <v>2</v>
          </cell>
          <cell r="H13">
            <v>40</v>
          </cell>
          <cell r="I13">
            <v>2</v>
          </cell>
          <cell r="J13">
            <v>29</v>
          </cell>
          <cell r="K13">
            <v>1</v>
          </cell>
          <cell r="L13">
            <v>34</v>
          </cell>
          <cell r="M13" t="str">
            <v>班级已满</v>
          </cell>
          <cell r="N13">
            <v>6</v>
          </cell>
          <cell r="O13">
            <v>143</v>
          </cell>
          <cell r="P13">
            <v>3</v>
          </cell>
          <cell r="Q13">
            <v>74</v>
          </cell>
          <cell r="R13">
            <v>2</v>
          </cell>
          <cell r="S13">
            <v>40</v>
          </cell>
          <cell r="T13">
            <v>1</v>
          </cell>
          <cell r="U13">
            <v>29</v>
          </cell>
        </row>
        <row r="14">
          <cell r="C14" t="str">
            <v>墨玉县阿克萨拉依乡阿鲁艾日克村幼儿园</v>
          </cell>
          <cell r="D14">
            <v>6</v>
          </cell>
          <cell r="E14">
            <v>6</v>
          </cell>
          <cell r="F14">
            <v>166</v>
          </cell>
          <cell r="G14">
            <v>2</v>
          </cell>
          <cell r="H14">
            <v>49</v>
          </cell>
          <cell r="I14">
            <v>2</v>
          </cell>
          <cell r="J14">
            <v>56</v>
          </cell>
          <cell r="K14">
            <v>2</v>
          </cell>
          <cell r="L14">
            <v>61</v>
          </cell>
          <cell r="M14" t="str">
            <v>可容纳</v>
          </cell>
          <cell r="N14">
            <v>5</v>
          </cell>
          <cell r="O14">
            <v>121</v>
          </cell>
          <cell r="P14">
            <v>2</v>
          </cell>
          <cell r="Q14">
            <v>48</v>
          </cell>
          <cell r="R14">
            <v>2</v>
          </cell>
          <cell r="S14">
            <v>39</v>
          </cell>
          <cell r="T14">
            <v>1</v>
          </cell>
          <cell r="U14">
            <v>34</v>
          </cell>
        </row>
        <row r="15">
          <cell r="C15" t="str">
            <v>墨玉县阿克萨拉依乡友谊村幼儿园</v>
          </cell>
          <cell r="D15">
            <v>6</v>
          </cell>
          <cell r="E15">
            <v>4</v>
          </cell>
          <cell r="F15">
            <v>84</v>
          </cell>
          <cell r="G15">
            <v>1</v>
          </cell>
          <cell r="H15">
            <v>31</v>
          </cell>
          <cell r="I15">
            <v>1</v>
          </cell>
          <cell r="J15">
            <v>16</v>
          </cell>
          <cell r="K15">
            <v>2</v>
          </cell>
          <cell r="L15">
            <v>37</v>
          </cell>
          <cell r="M15" t="str">
            <v>可容纳</v>
          </cell>
          <cell r="N15">
            <v>5</v>
          </cell>
          <cell r="O15">
            <v>87</v>
          </cell>
          <cell r="P15">
            <v>2</v>
          </cell>
          <cell r="Q15">
            <v>40</v>
          </cell>
          <cell r="R15">
            <v>2</v>
          </cell>
          <cell r="S15">
            <v>31</v>
          </cell>
          <cell r="T15">
            <v>1</v>
          </cell>
          <cell r="U15">
            <v>16</v>
          </cell>
        </row>
        <row r="16">
          <cell r="C16" t="str">
            <v>墨玉县阿克萨拉依乡依克其村幼儿园</v>
          </cell>
          <cell r="D16">
            <v>6</v>
          </cell>
          <cell r="E16">
            <v>6</v>
          </cell>
          <cell r="F16">
            <v>163</v>
          </cell>
          <cell r="G16">
            <v>2</v>
          </cell>
          <cell r="H16">
            <v>43</v>
          </cell>
          <cell r="I16">
            <v>2</v>
          </cell>
          <cell r="J16">
            <v>40</v>
          </cell>
          <cell r="K16">
            <v>2</v>
          </cell>
          <cell r="L16">
            <v>80</v>
          </cell>
          <cell r="M16" t="str">
            <v>可容纳</v>
          </cell>
          <cell r="N16">
            <v>5</v>
          </cell>
          <cell r="O16">
            <v>116</v>
          </cell>
          <cell r="P16">
            <v>3</v>
          </cell>
          <cell r="Q16">
            <v>62</v>
          </cell>
          <cell r="R16">
            <v>1</v>
          </cell>
          <cell r="S16">
            <v>21</v>
          </cell>
          <cell r="T16">
            <v>1</v>
          </cell>
          <cell r="U16">
            <v>33</v>
          </cell>
        </row>
        <row r="17">
          <cell r="C17" t="str">
            <v>墨玉县阿克萨拉依乡阿亚克巴格艾日克村幼儿园</v>
          </cell>
          <cell r="D17">
            <v>4</v>
          </cell>
          <cell r="E17">
            <v>4</v>
          </cell>
          <cell r="F17">
            <v>95</v>
          </cell>
          <cell r="G17">
            <v>1</v>
          </cell>
          <cell r="H17">
            <v>29</v>
          </cell>
          <cell r="I17">
            <v>1</v>
          </cell>
          <cell r="J17">
            <v>23</v>
          </cell>
          <cell r="K17">
            <v>2</v>
          </cell>
          <cell r="L17">
            <v>43</v>
          </cell>
          <cell r="M17" t="str">
            <v>班级已满</v>
          </cell>
          <cell r="N17">
            <v>4</v>
          </cell>
          <cell r="O17">
            <v>95</v>
          </cell>
          <cell r="P17">
            <v>2</v>
          </cell>
          <cell r="Q17">
            <v>43</v>
          </cell>
          <cell r="R17">
            <v>1</v>
          </cell>
          <cell r="S17">
            <v>29</v>
          </cell>
          <cell r="T17">
            <v>1</v>
          </cell>
          <cell r="U17">
            <v>23</v>
          </cell>
        </row>
        <row r="18">
          <cell r="C18" t="str">
            <v>墨玉县阿克萨拉依乡花园村幼儿园</v>
          </cell>
          <cell r="D18">
            <v>4</v>
          </cell>
          <cell r="E18">
            <v>3</v>
          </cell>
          <cell r="F18">
            <v>80</v>
          </cell>
          <cell r="G18">
            <v>1</v>
          </cell>
          <cell r="H18">
            <v>29</v>
          </cell>
          <cell r="I18">
            <v>1</v>
          </cell>
          <cell r="J18">
            <v>22</v>
          </cell>
          <cell r="K18">
            <v>1</v>
          </cell>
          <cell r="L18">
            <v>29</v>
          </cell>
          <cell r="M18" t="str">
            <v>可容纳</v>
          </cell>
          <cell r="N18">
            <v>3</v>
          </cell>
          <cell r="O18">
            <v>71</v>
          </cell>
          <cell r="P18">
            <v>1</v>
          </cell>
          <cell r="Q18">
            <v>20</v>
          </cell>
          <cell r="R18">
            <v>1</v>
          </cell>
          <cell r="S18">
            <v>29</v>
          </cell>
          <cell r="T18">
            <v>1</v>
          </cell>
          <cell r="U18">
            <v>22</v>
          </cell>
        </row>
        <row r="19">
          <cell r="C19" t="str">
            <v>墨玉县阿克萨拉依乡艾力什贝希村幼儿园</v>
          </cell>
          <cell r="D19">
            <v>4</v>
          </cell>
          <cell r="E19">
            <v>3</v>
          </cell>
          <cell r="F19">
            <v>42</v>
          </cell>
          <cell r="G19">
            <v>1</v>
          </cell>
          <cell r="H19">
            <v>14</v>
          </cell>
          <cell r="I19">
            <v>1</v>
          </cell>
          <cell r="J19">
            <v>11</v>
          </cell>
          <cell r="K19">
            <v>1</v>
          </cell>
          <cell r="L19">
            <v>17</v>
          </cell>
          <cell r="M19" t="str">
            <v>可容纳</v>
          </cell>
          <cell r="N19">
            <v>3</v>
          </cell>
          <cell r="O19">
            <v>43</v>
          </cell>
          <cell r="P19">
            <v>1</v>
          </cell>
          <cell r="Q19">
            <v>18</v>
          </cell>
          <cell r="R19">
            <v>1</v>
          </cell>
          <cell r="S19">
            <v>14</v>
          </cell>
          <cell r="T19">
            <v>1</v>
          </cell>
          <cell r="U19">
            <v>11</v>
          </cell>
        </row>
        <row r="20">
          <cell r="C20" t="str">
            <v>墨玉县阿克萨拉依乡巴什依希塔其小学幼儿园</v>
          </cell>
          <cell r="D20">
            <v>5</v>
          </cell>
          <cell r="E20">
            <v>0</v>
          </cell>
          <cell r="F20">
            <v>0</v>
          </cell>
        </row>
        <row r="20">
          <cell r="M20" t="str">
            <v>班级已满</v>
          </cell>
          <cell r="N20">
            <v>5</v>
          </cell>
          <cell r="O20">
            <v>106</v>
          </cell>
          <cell r="P20">
            <v>2</v>
          </cell>
          <cell r="Q20">
            <v>45</v>
          </cell>
          <cell r="R20">
            <v>2</v>
          </cell>
          <cell r="S20">
            <v>32</v>
          </cell>
          <cell r="T20">
            <v>1</v>
          </cell>
          <cell r="U20">
            <v>29</v>
          </cell>
        </row>
        <row r="21">
          <cell r="C21" t="str">
            <v>墨玉县阿克萨拉依乡巴什库木巴格村幼儿园</v>
          </cell>
          <cell r="D21">
            <v>6</v>
          </cell>
          <cell r="E21">
            <v>0</v>
          </cell>
          <cell r="F21">
            <v>0</v>
          </cell>
        </row>
        <row r="21">
          <cell r="M21" t="str">
            <v/>
          </cell>
          <cell r="N21">
            <v>0</v>
          </cell>
          <cell r="O21">
            <v>0</v>
          </cell>
        </row>
        <row r="21"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C22" t="str">
            <v>墨玉县阿克萨拉依乡吉勒尕小学幼儿园</v>
          </cell>
          <cell r="D22">
            <v>5</v>
          </cell>
          <cell r="E22">
            <v>0</v>
          </cell>
          <cell r="F22">
            <v>0</v>
          </cell>
        </row>
        <row r="22">
          <cell r="M22" t="str">
            <v/>
          </cell>
          <cell r="N22">
            <v>0</v>
          </cell>
          <cell r="O22">
            <v>0</v>
          </cell>
        </row>
        <row r="22"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C23" t="str">
            <v>墨玉县阿克萨拉依乡古勒巴格小学幼儿园</v>
          </cell>
          <cell r="D23">
            <v>5</v>
          </cell>
          <cell r="E23">
            <v>0</v>
          </cell>
          <cell r="F23">
            <v>0</v>
          </cell>
        </row>
        <row r="23">
          <cell r="M23" t="str">
            <v/>
          </cell>
          <cell r="N23">
            <v>0</v>
          </cell>
          <cell r="O23">
            <v>0</v>
          </cell>
        </row>
        <row r="23"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C24" t="str">
            <v>墨玉县阿克萨拉依乡巴格艾日克小学幼儿园</v>
          </cell>
          <cell r="D24">
            <v>5</v>
          </cell>
          <cell r="E24">
            <v>0</v>
          </cell>
          <cell r="F24">
            <v>0</v>
          </cell>
        </row>
        <row r="24">
          <cell r="M24" t="str">
            <v/>
          </cell>
          <cell r="N24">
            <v>0</v>
          </cell>
          <cell r="O24">
            <v>0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C25" t="str">
            <v>墨玉县阿克萨拉依乡克提克拉村幼儿园</v>
          </cell>
          <cell r="D25">
            <v>3</v>
          </cell>
          <cell r="E25">
            <v>0</v>
          </cell>
          <cell r="F25">
            <v>0</v>
          </cell>
        </row>
        <row r="25">
          <cell r="M25" t="str">
            <v/>
          </cell>
          <cell r="N25">
            <v>0</v>
          </cell>
          <cell r="O25">
            <v>0</v>
          </cell>
        </row>
        <row r="25"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C26" t="str">
            <v>墨玉县阿克萨拉依乡阿热果勒小学幼儿园</v>
          </cell>
          <cell r="D26">
            <v>5</v>
          </cell>
          <cell r="E26">
            <v>0</v>
          </cell>
          <cell r="F26">
            <v>0</v>
          </cell>
        </row>
        <row r="26">
          <cell r="M26" t="str">
            <v/>
          </cell>
          <cell r="N26">
            <v>0</v>
          </cell>
          <cell r="O26">
            <v>0</v>
          </cell>
        </row>
        <row r="26"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C27" t="str">
            <v>墨玉县加汗巴格乡墩巴格小学幼儿园</v>
          </cell>
          <cell r="D27">
            <v>5</v>
          </cell>
          <cell r="E27">
            <v>3</v>
          </cell>
          <cell r="F27">
            <v>39</v>
          </cell>
          <cell r="G27">
            <v>1</v>
          </cell>
          <cell r="H27">
            <v>13</v>
          </cell>
          <cell r="I27">
            <v>1</v>
          </cell>
          <cell r="J27">
            <v>7</v>
          </cell>
          <cell r="K27">
            <v>1</v>
          </cell>
          <cell r="L27">
            <v>19</v>
          </cell>
          <cell r="M27" t="str">
            <v>可容纳</v>
          </cell>
          <cell r="N27">
            <v>3</v>
          </cell>
          <cell r="O27">
            <v>44</v>
          </cell>
          <cell r="P27">
            <v>1</v>
          </cell>
          <cell r="Q27">
            <v>24</v>
          </cell>
          <cell r="R27">
            <v>1</v>
          </cell>
          <cell r="S27">
            <v>13</v>
          </cell>
          <cell r="T27">
            <v>1</v>
          </cell>
          <cell r="U27">
            <v>7</v>
          </cell>
        </row>
        <row r="28">
          <cell r="C28" t="str">
            <v>墨玉县加汗巴格乡明园幼儿园</v>
          </cell>
          <cell r="D28">
            <v>6</v>
          </cell>
          <cell r="E28">
            <v>3</v>
          </cell>
          <cell r="F28">
            <v>63</v>
          </cell>
          <cell r="G28">
            <v>1</v>
          </cell>
          <cell r="H28">
            <v>20</v>
          </cell>
          <cell r="I28">
            <v>1</v>
          </cell>
          <cell r="J28">
            <v>14</v>
          </cell>
          <cell r="K28">
            <v>1</v>
          </cell>
          <cell r="L28">
            <v>29</v>
          </cell>
          <cell r="M28" t="str">
            <v>可容纳</v>
          </cell>
          <cell r="N28">
            <v>4</v>
          </cell>
          <cell r="O28">
            <v>67</v>
          </cell>
          <cell r="P28">
            <v>2</v>
          </cell>
          <cell r="Q28">
            <v>33</v>
          </cell>
          <cell r="R28">
            <v>1</v>
          </cell>
          <cell r="S28">
            <v>20</v>
          </cell>
          <cell r="T28">
            <v>1</v>
          </cell>
          <cell r="U28">
            <v>14</v>
          </cell>
        </row>
        <row r="29">
          <cell r="C29" t="str">
            <v>墨玉县加汗巴格乡墩艾日克村幼儿园</v>
          </cell>
          <cell r="D29">
            <v>6</v>
          </cell>
          <cell r="E29">
            <v>3</v>
          </cell>
          <cell r="F29">
            <v>58</v>
          </cell>
          <cell r="G29">
            <v>1</v>
          </cell>
          <cell r="H29">
            <v>21</v>
          </cell>
          <cell r="I29">
            <v>1</v>
          </cell>
          <cell r="J29">
            <v>15</v>
          </cell>
          <cell r="K29">
            <v>1</v>
          </cell>
          <cell r="L29">
            <v>22</v>
          </cell>
          <cell r="M29" t="str">
            <v>可容纳</v>
          </cell>
          <cell r="N29">
            <v>4</v>
          </cell>
          <cell r="O29">
            <v>85</v>
          </cell>
          <cell r="P29">
            <v>2</v>
          </cell>
          <cell r="Q29">
            <v>49</v>
          </cell>
          <cell r="R29">
            <v>1</v>
          </cell>
          <cell r="S29">
            <v>21</v>
          </cell>
          <cell r="T29">
            <v>1</v>
          </cell>
          <cell r="U29">
            <v>15</v>
          </cell>
        </row>
        <row r="30">
          <cell r="C30" t="str">
            <v>墨玉县加汗巴格乡加汗巴格村幼儿园</v>
          </cell>
          <cell r="D30">
            <v>11</v>
          </cell>
          <cell r="E30">
            <v>9</v>
          </cell>
          <cell r="F30">
            <v>218</v>
          </cell>
          <cell r="G30">
            <v>4</v>
          </cell>
          <cell r="H30">
            <v>89</v>
          </cell>
          <cell r="I30">
            <v>2</v>
          </cell>
          <cell r="J30">
            <v>45</v>
          </cell>
          <cell r="K30">
            <v>3</v>
          </cell>
          <cell r="L30">
            <v>84</v>
          </cell>
          <cell r="M30" t="str">
            <v>可容纳</v>
          </cell>
          <cell r="N30">
            <v>8</v>
          </cell>
          <cell r="O30">
            <v>190</v>
          </cell>
          <cell r="P30">
            <v>3</v>
          </cell>
          <cell r="Q30">
            <v>56</v>
          </cell>
          <cell r="R30">
            <v>3</v>
          </cell>
          <cell r="S30">
            <v>89</v>
          </cell>
          <cell r="T30">
            <v>2</v>
          </cell>
          <cell r="U30">
            <v>45</v>
          </cell>
        </row>
        <row r="31">
          <cell r="C31" t="str">
            <v>墨玉县加汗巴格乡布拉克贝希村幼儿园</v>
          </cell>
          <cell r="D31">
            <v>6</v>
          </cell>
          <cell r="E31">
            <v>5</v>
          </cell>
          <cell r="F31">
            <v>124</v>
          </cell>
          <cell r="G31">
            <v>2</v>
          </cell>
          <cell r="H31">
            <v>49</v>
          </cell>
          <cell r="I31">
            <v>1</v>
          </cell>
          <cell r="J31">
            <v>24</v>
          </cell>
          <cell r="K31">
            <v>2</v>
          </cell>
          <cell r="L31">
            <v>51</v>
          </cell>
          <cell r="M31" t="str">
            <v>可容纳</v>
          </cell>
          <cell r="N31">
            <v>5</v>
          </cell>
          <cell r="O31">
            <v>124</v>
          </cell>
          <cell r="P31">
            <v>2</v>
          </cell>
          <cell r="Q31">
            <v>51</v>
          </cell>
          <cell r="R31">
            <v>2</v>
          </cell>
          <cell r="S31">
            <v>49</v>
          </cell>
          <cell r="T31">
            <v>1</v>
          </cell>
          <cell r="U31">
            <v>24</v>
          </cell>
        </row>
        <row r="32">
          <cell r="C32" t="str">
            <v>墨玉县加汗巴格乡恰尔巴格村幼儿园</v>
          </cell>
          <cell r="D32">
            <v>6</v>
          </cell>
          <cell r="E32">
            <v>4</v>
          </cell>
          <cell r="F32">
            <v>107</v>
          </cell>
          <cell r="G32">
            <v>1</v>
          </cell>
          <cell r="H32">
            <v>23</v>
          </cell>
          <cell r="I32">
            <v>1</v>
          </cell>
          <cell r="J32">
            <v>25</v>
          </cell>
          <cell r="K32">
            <v>2</v>
          </cell>
          <cell r="L32">
            <v>59</v>
          </cell>
          <cell r="M32" t="str">
            <v>可容纳</v>
          </cell>
          <cell r="N32">
            <v>5</v>
          </cell>
          <cell r="O32">
            <v>101</v>
          </cell>
          <cell r="P32">
            <v>3</v>
          </cell>
          <cell r="Q32">
            <v>53</v>
          </cell>
          <cell r="R32">
            <v>1</v>
          </cell>
          <cell r="S32">
            <v>23</v>
          </cell>
          <cell r="T32">
            <v>1</v>
          </cell>
          <cell r="U32">
            <v>25</v>
          </cell>
        </row>
        <row r="33">
          <cell r="C33" t="str">
            <v>墨玉县加汗巴格乡达拉斯喀勒小学幼儿园</v>
          </cell>
          <cell r="D33">
            <v>10</v>
          </cell>
          <cell r="E33">
            <v>0</v>
          </cell>
          <cell r="F33">
            <v>0</v>
          </cell>
        </row>
        <row r="33">
          <cell r="M33" t="str">
            <v>可容纳</v>
          </cell>
          <cell r="N33">
            <v>2</v>
          </cell>
          <cell r="O33">
            <v>50</v>
          </cell>
          <cell r="P33">
            <v>2</v>
          </cell>
          <cell r="Q33">
            <v>50</v>
          </cell>
        </row>
        <row r="33">
          <cell r="S33">
            <v>0</v>
          </cell>
          <cell r="T33">
            <v>0</v>
          </cell>
          <cell r="U33">
            <v>0</v>
          </cell>
        </row>
        <row r="34">
          <cell r="C34" t="str">
            <v>墨玉县加汗巴格乡依希克拉村幼儿园</v>
          </cell>
          <cell r="D34">
            <v>6</v>
          </cell>
          <cell r="E34">
            <v>0</v>
          </cell>
          <cell r="F34">
            <v>0</v>
          </cell>
        </row>
        <row r="34">
          <cell r="M34" t="str">
            <v/>
          </cell>
          <cell r="N34">
            <v>0</v>
          </cell>
          <cell r="O34">
            <v>0</v>
          </cell>
        </row>
        <row r="34">
          <cell r="S34">
            <v>0</v>
          </cell>
          <cell r="T34">
            <v>0</v>
          </cell>
          <cell r="U34">
            <v>0</v>
          </cell>
        </row>
        <row r="35">
          <cell r="C35" t="str">
            <v>墨玉县喀尔赛镇幼儿园</v>
          </cell>
          <cell r="D35">
            <v>12</v>
          </cell>
          <cell r="E35">
            <v>8</v>
          </cell>
          <cell r="F35">
            <v>233</v>
          </cell>
          <cell r="G35">
            <v>3</v>
          </cell>
          <cell r="H35">
            <v>74</v>
          </cell>
          <cell r="I35">
            <v>2</v>
          </cell>
          <cell r="J35">
            <v>62</v>
          </cell>
          <cell r="K35">
            <v>3</v>
          </cell>
          <cell r="L35">
            <v>97</v>
          </cell>
          <cell r="M35" t="str">
            <v>可容纳</v>
          </cell>
          <cell r="N35">
            <v>9</v>
          </cell>
          <cell r="O35">
            <v>219</v>
          </cell>
          <cell r="P35">
            <v>4</v>
          </cell>
          <cell r="Q35">
            <v>83</v>
          </cell>
          <cell r="R35">
            <v>3</v>
          </cell>
          <cell r="S35">
            <v>74</v>
          </cell>
          <cell r="T35">
            <v>2</v>
          </cell>
          <cell r="U35">
            <v>62</v>
          </cell>
        </row>
        <row r="36">
          <cell r="C36" t="str">
            <v>墨玉县喀尔赛镇喀尔墩幼儿园</v>
          </cell>
          <cell r="D36">
            <v>8</v>
          </cell>
          <cell r="E36">
            <v>5</v>
          </cell>
          <cell r="F36">
            <v>131</v>
          </cell>
          <cell r="G36">
            <v>2</v>
          </cell>
          <cell r="H36">
            <v>45</v>
          </cell>
          <cell r="I36">
            <v>1</v>
          </cell>
          <cell r="J36">
            <v>31</v>
          </cell>
          <cell r="K36">
            <v>2</v>
          </cell>
          <cell r="L36">
            <v>55</v>
          </cell>
          <cell r="M36" t="str">
            <v>可容纳</v>
          </cell>
          <cell r="N36">
            <v>6</v>
          </cell>
          <cell r="O36">
            <v>146</v>
          </cell>
          <cell r="P36">
            <v>3</v>
          </cell>
          <cell r="Q36">
            <v>70</v>
          </cell>
          <cell r="R36">
            <v>2</v>
          </cell>
          <cell r="S36">
            <v>45</v>
          </cell>
          <cell r="T36">
            <v>1</v>
          </cell>
          <cell r="U36">
            <v>31</v>
          </cell>
        </row>
        <row r="37">
          <cell r="C37" t="str">
            <v>墨玉县喀尔赛镇昆其村幼儿园</v>
          </cell>
          <cell r="D37">
            <v>9</v>
          </cell>
          <cell r="E37">
            <v>4</v>
          </cell>
          <cell r="F37">
            <v>77</v>
          </cell>
          <cell r="G37">
            <v>1</v>
          </cell>
          <cell r="H37">
            <v>23</v>
          </cell>
          <cell r="I37">
            <v>1</v>
          </cell>
          <cell r="J37">
            <v>14</v>
          </cell>
          <cell r="K37">
            <v>2</v>
          </cell>
          <cell r="L37">
            <v>40</v>
          </cell>
          <cell r="M37" t="str">
            <v>可容纳</v>
          </cell>
          <cell r="N37">
            <v>5</v>
          </cell>
          <cell r="O37">
            <v>104</v>
          </cell>
          <cell r="P37">
            <v>3</v>
          </cell>
          <cell r="Q37">
            <v>67</v>
          </cell>
          <cell r="R37">
            <v>1</v>
          </cell>
          <cell r="S37">
            <v>23</v>
          </cell>
          <cell r="T37">
            <v>1</v>
          </cell>
          <cell r="U37">
            <v>14</v>
          </cell>
        </row>
        <row r="38">
          <cell r="C38" t="str">
            <v>墨玉县喀尔赛镇布拉克小学幼儿园</v>
          </cell>
          <cell r="D38">
            <v>8</v>
          </cell>
          <cell r="E38">
            <v>2</v>
          </cell>
          <cell r="F38">
            <v>28</v>
          </cell>
          <cell r="G38">
            <v>0</v>
          </cell>
          <cell r="H38">
            <v>0</v>
          </cell>
          <cell r="I38">
            <v>1</v>
          </cell>
          <cell r="J38">
            <v>12</v>
          </cell>
          <cell r="K38">
            <v>1</v>
          </cell>
          <cell r="L38">
            <v>16</v>
          </cell>
          <cell r="M38" t="str">
            <v>可容纳</v>
          </cell>
          <cell r="N38">
            <v>2</v>
          </cell>
          <cell r="O38">
            <v>30</v>
          </cell>
          <cell r="P38">
            <v>1</v>
          </cell>
          <cell r="Q38">
            <v>18</v>
          </cell>
          <cell r="R38">
            <v>0</v>
          </cell>
          <cell r="S38">
            <v>0</v>
          </cell>
          <cell r="T38">
            <v>1</v>
          </cell>
          <cell r="U38">
            <v>12</v>
          </cell>
        </row>
        <row r="39">
          <cell r="C39" t="str">
            <v>墨玉县喀尔赛镇博斯坦村幼儿园</v>
          </cell>
          <cell r="D39">
            <v>6</v>
          </cell>
          <cell r="E39">
            <v>3</v>
          </cell>
          <cell r="F39">
            <v>65</v>
          </cell>
          <cell r="G39">
            <v>1</v>
          </cell>
          <cell r="H39">
            <v>20</v>
          </cell>
          <cell r="I39">
            <v>1</v>
          </cell>
          <cell r="J39">
            <v>18</v>
          </cell>
          <cell r="K39">
            <v>1</v>
          </cell>
          <cell r="L39">
            <v>27</v>
          </cell>
          <cell r="M39" t="str">
            <v>可容纳</v>
          </cell>
          <cell r="N39">
            <v>4</v>
          </cell>
          <cell r="O39">
            <v>70</v>
          </cell>
          <cell r="P39">
            <v>2</v>
          </cell>
          <cell r="Q39">
            <v>32</v>
          </cell>
          <cell r="R39">
            <v>1</v>
          </cell>
          <cell r="S39">
            <v>20</v>
          </cell>
          <cell r="T39">
            <v>1</v>
          </cell>
          <cell r="U39">
            <v>18</v>
          </cell>
        </row>
        <row r="40">
          <cell r="C40" t="str">
            <v>墨玉县喀尔赛镇尤勒滚墩村幼儿园</v>
          </cell>
          <cell r="D40">
            <v>6</v>
          </cell>
          <cell r="E40">
            <v>3</v>
          </cell>
          <cell r="F40">
            <v>55</v>
          </cell>
          <cell r="G40">
            <v>1</v>
          </cell>
          <cell r="H40">
            <v>15</v>
          </cell>
          <cell r="I40">
            <v>1</v>
          </cell>
          <cell r="J40">
            <v>15</v>
          </cell>
          <cell r="K40">
            <v>1</v>
          </cell>
          <cell r="L40">
            <v>25</v>
          </cell>
          <cell r="M40" t="str">
            <v>可容纳</v>
          </cell>
          <cell r="N40">
            <v>3</v>
          </cell>
          <cell r="O40">
            <v>45</v>
          </cell>
          <cell r="P40">
            <v>1</v>
          </cell>
          <cell r="Q40">
            <v>15</v>
          </cell>
          <cell r="R40">
            <v>1</v>
          </cell>
          <cell r="S40">
            <v>15</v>
          </cell>
          <cell r="T40">
            <v>1</v>
          </cell>
          <cell r="U40">
            <v>15</v>
          </cell>
        </row>
        <row r="41">
          <cell r="C41" t="str">
            <v>墨玉县喀尔赛镇艾吉克幼儿园</v>
          </cell>
          <cell r="D41">
            <v>15</v>
          </cell>
          <cell r="E41">
            <v>4</v>
          </cell>
          <cell r="F41">
            <v>97</v>
          </cell>
          <cell r="G41">
            <v>1</v>
          </cell>
          <cell r="H41">
            <v>28</v>
          </cell>
          <cell r="I41">
            <v>1</v>
          </cell>
          <cell r="J41">
            <v>25</v>
          </cell>
          <cell r="K41">
            <v>2</v>
          </cell>
          <cell r="L41">
            <v>44</v>
          </cell>
          <cell r="M41" t="str">
            <v>可容纳</v>
          </cell>
          <cell r="N41">
            <v>5</v>
          </cell>
          <cell r="O41">
            <v>118</v>
          </cell>
          <cell r="P41">
            <v>3</v>
          </cell>
          <cell r="Q41">
            <v>65</v>
          </cell>
          <cell r="R41">
            <v>1</v>
          </cell>
          <cell r="S41">
            <v>28</v>
          </cell>
          <cell r="T41">
            <v>1</v>
          </cell>
          <cell r="U41">
            <v>25</v>
          </cell>
        </row>
        <row r="42">
          <cell r="C42" t="str">
            <v>墨玉县喀尔赛镇台吐尔库勒村幼儿园</v>
          </cell>
          <cell r="D42">
            <v>6</v>
          </cell>
          <cell r="E42">
            <v>4</v>
          </cell>
          <cell r="F42">
            <v>105</v>
          </cell>
          <cell r="G42">
            <v>1</v>
          </cell>
          <cell r="H42">
            <v>29</v>
          </cell>
          <cell r="I42">
            <v>1</v>
          </cell>
          <cell r="J42">
            <v>32</v>
          </cell>
          <cell r="K42">
            <v>2</v>
          </cell>
          <cell r="L42">
            <v>44</v>
          </cell>
          <cell r="M42" t="str">
            <v>可容纳</v>
          </cell>
          <cell r="N42">
            <v>4</v>
          </cell>
          <cell r="O42">
            <v>109</v>
          </cell>
          <cell r="P42">
            <v>2</v>
          </cell>
          <cell r="Q42">
            <v>48</v>
          </cell>
          <cell r="R42">
            <v>1</v>
          </cell>
          <cell r="S42">
            <v>29</v>
          </cell>
          <cell r="T42">
            <v>1</v>
          </cell>
          <cell r="U42">
            <v>32</v>
          </cell>
        </row>
        <row r="43">
          <cell r="C43" t="str">
            <v>墨玉县喀尔赛镇赛先拜巴扎村幼儿园</v>
          </cell>
          <cell r="D43">
            <v>9</v>
          </cell>
          <cell r="E43">
            <v>0</v>
          </cell>
          <cell r="F43">
            <v>0</v>
          </cell>
        </row>
        <row r="43">
          <cell r="M43" t="str">
            <v/>
          </cell>
          <cell r="N43">
            <v>0</v>
          </cell>
          <cell r="O43">
            <v>0</v>
          </cell>
        </row>
        <row r="44">
          <cell r="C44" t="str">
            <v>墨玉县喀尔赛镇巴格其村幼儿园</v>
          </cell>
          <cell r="D44">
            <v>6</v>
          </cell>
          <cell r="E44">
            <v>0</v>
          </cell>
          <cell r="F44">
            <v>0</v>
          </cell>
        </row>
        <row r="44">
          <cell r="M44" t="str">
            <v/>
          </cell>
          <cell r="N44">
            <v>0</v>
          </cell>
          <cell r="O44">
            <v>0</v>
          </cell>
        </row>
        <row r="45">
          <cell r="C45" t="str">
            <v>墨玉县喀尔赛镇库木博依小学幼儿园</v>
          </cell>
          <cell r="D45">
            <v>8</v>
          </cell>
          <cell r="E45">
            <v>0</v>
          </cell>
          <cell r="F45">
            <v>0</v>
          </cell>
        </row>
        <row r="45">
          <cell r="M45" t="str">
            <v/>
          </cell>
          <cell r="N45">
            <v>0</v>
          </cell>
          <cell r="O45">
            <v>0</v>
          </cell>
        </row>
        <row r="46">
          <cell r="C46" t="str">
            <v>墨玉县喀尔赛镇阿热勒村幼儿园</v>
          </cell>
          <cell r="D46">
            <v>6</v>
          </cell>
          <cell r="E46">
            <v>0</v>
          </cell>
          <cell r="F46">
            <v>0</v>
          </cell>
        </row>
        <row r="46">
          <cell r="M46" t="str">
            <v/>
          </cell>
          <cell r="N46">
            <v>0</v>
          </cell>
          <cell r="O46">
            <v>0</v>
          </cell>
        </row>
        <row r="47">
          <cell r="C47" t="str">
            <v>墨玉县喀尔赛镇特日木小学幼儿园</v>
          </cell>
          <cell r="D47">
            <v>8</v>
          </cell>
          <cell r="E47">
            <v>0</v>
          </cell>
          <cell r="F47">
            <v>0</v>
          </cell>
        </row>
        <row r="47">
          <cell r="M47" t="str">
            <v/>
          </cell>
          <cell r="N47">
            <v>0</v>
          </cell>
          <cell r="O47">
            <v>0</v>
          </cell>
        </row>
        <row r="48">
          <cell r="C48" t="str">
            <v>墨玉县喀拉喀什镇幼儿园</v>
          </cell>
          <cell r="D48">
            <v>11</v>
          </cell>
          <cell r="E48">
            <v>10</v>
          </cell>
          <cell r="F48">
            <v>308</v>
          </cell>
          <cell r="G48">
            <v>3</v>
          </cell>
          <cell r="H48">
            <v>100</v>
          </cell>
          <cell r="I48">
            <v>3</v>
          </cell>
          <cell r="J48">
            <v>85</v>
          </cell>
          <cell r="K48">
            <v>4</v>
          </cell>
          <cell r="L48">
            <v>123</v>
          </cell>
          <cell r="M48" t="str">
            <v>可容纳</v>
          </cell>
          <cell r="N48">
            <v>9</v>
          </cell>
          <cell r="O48">
            <v>222</v>
          </cell>
          <cell r="P48">
            <v>2</v>
          </cell>
          <cell r="Q48">
            <v>37</v>
          </cell>
          <cell r="R48">
            <v>4</v>
          </cell>
          <cell r="S48">
            <v>100</v>
          </cell>
          <cell r="T48">
            <v>3</v>
          </cell>
          <cell r="U48">
            <v>85</v>
          </cell>
        </row>
        <row r="49">
          <cell r="C49" t="str">
            <v>墨玉县喀拉喀什镇都先拜巴扎村幼儿园</v>
          </cell>
          <cell r="D49">
            <v>6</v>
          </cell>
          <cell r="E49">
            <v>4</v>
          </cell>
          <cell r="F49">
            <v>76</v>
          </cell>
          <cell r="G49">
            <v>1</v>
          </cell>
          <cell r="H49">
            <v>25</v>
          </cell>
          <cell r="I49">
            <v>1</v>
          </cell>
          <cell r="J49">
            <v>19</v>
          </cell>
          <cell r="K49">
            <v>2</v>
          </cell>
          <cell r="L49">
            <v>32</v>
          </cell>
          <cell r="M49" t="str">
            <v>可容纳</v>
          </cell>
          <cell r="N49">
            <v>4</v>
          </cell>
          <cell r="O49">
            <v>86</v>
          </cell>
          <cell r="P49">
            <v>2</v>
          </cell>
          <cell r="Q49">
            <v>42</v>
          </cell>
          <cell r="R49">
            <v>1</v>
          </cell>
          <cell r="S49">
            <v>25</v>
          </cell>
          <cell r="T49">
            <v>1</v>
          </cell>
          <cell r="U49">
            <v>19</v>
          </cell>
        </row>
        <row r="50">
          <cell r="C50" t="str">
            <v>墨玉县喀拉喀什镇其曼巴格村幼儿园</v>
          </cell>
          <cell r="D50">
            <v>6</v>
          </cell>
          <cell r="E50">
            <v>4</v>
          </cell>
          <cell r="F50">
            <v>90</v>
          </cell>
          <cell r="G50">
            <v>1</v>
          </cell>
          <cell r="H50">
            <v>22</v>
          </cell>
          <cell r="I50">
            <v>1</v>
          </cell>
          <cell r="J50">
            <v>23</v>
          </cell>
          <cell r="K50">
            <v>2</v>
          </cell>
          <cell r="L50">
            <v>45</v>
          </cell>
          <cell r="M50" t="str">
            <v>可容纳</v>
          </cell>
          <cell r="N50">
            <v>5</v>
          </cell>
          <cell r="O50">
            <v>98</v>
          </cell>
          <cell r="P50">
            <v>3</v>
          </cell>
          <cell r="Q50">
            <v>53</v>
          </cell>
          <cell r="R50">
            <v>1</v>
          </cell>
          <cell r="S50">
            <v>22</v>
          </cell>
          <cell r="T50">
            <v>1</v>
          </cell>
          <cell r="U50">
            <v>23</v>
          </cell>
        </row>
        <row r="51">
          <cell r="C51" t="str">
            <v>墨玉县喀拉喀什镇阿热巴格村幼儿园</v>
          </cell>
          <cell r="D51">
            <v>9</v>
          </cell>
          <cell r="E51">
            <v>6</v>
          </cell>
          <cell r="F51">
            <v>114</v>
          </cell>
          <cell r="G51">
            <v>2</v>
          </cell>
          <cell r="H51">
            <v>33</v>
          </cell>
          <cell r="I51">
            <v>2</v>
          </cell>
          <cell r="J51">
            <v>35</v>
          </cell>
          <cell r="K51">
            <v>2</v>
          </cell>
          <cell r="L51">
            <v>46</v>
          </cell>
          <cell r="M51" t="str">
            <v>可容纳</v>
          </cell>
          <cell r="N51">
            <v>6</v>
          </cell>
          <cell r="O51">
            <v>120</v>
          </cell>
          <cell r="P51">
            <v>3</v>
          </cell>
          <cell r="Q51">
            <v>52</v>
          </cell>
          <cell r="R51">
            <v>2</v>
          </cell>
          <cell r="S51">
            <v>33</v>
          </cell>
          <cell r="T51">
            <v>1</v>
          </cell>
          <cell r="U51">
            <v>35</v>
          </cell>
        </row>
        <row r="52">
          <cell r="C52" t="str">
            <v>墨玉县喀拉喀什镇向阳村幼儿园</v>
          </cell>
          <cell r="D52">
            <v>6</v>
          </cell>
          <cell r="E52">
            <v>0</v>
          </cell>
          <cell r="F52">
            <v>0</v>
          </cell>
        </row>
        <row r="52">
          <cell r="M52" t="str">
            <v/>
          </cell>
          <cell r="N52">
            <v>0</v>
          </cell>
          <cell r="O52">
            <v>0</v>
          </cell>
        </row>
        <row r="52"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 t="str">
            <v>墨玉县喀拉喀什镇幼儿园(老中心）</v>
          </cell>
          <cell r="D53">
            <v>6</v>
          </cell>
          <cell r="E53">
            <v>0</v>
          </cell>
          <cell r="F53">
            <v>0</v>
          </cell>
        </row>
        <row r="53">
          <cell r="M53" t="str">
            <v/>
          </cell>
          <cell r="N53">
            <v>0</v>
          </cell>
          <cell r="O53">
            <v>0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 t="str">
            <v>墨玉县喀拉喀什镇托万艾日克村幼儿园</v>
          </cell>
          <cell r="D54">
            <v>6</v>
          </cell>
          <cell r="E54">
            <v>0</v>
          </cell>
          <cell r="F54">
            <v>0</v>
          </cell>
        </row>
        <row r="54">
          <cell r="M54" t="str">
            <v/>
          </cell>
          <cell r="N54">
            <v>0</v>
          </cell>
          <cell r="O54">
            <v>0</v>
          </cell>
        </row>
        <row r="55">
          <cell r="C55" t="str">
            <v>墨玉县喀拉喀什镇阿特巴什村幼儿园</v>
          </cell>
          <cell r="D55">
            <v>6</v>
          </cell>
          <cell r="E55">
            <v>0</v>
          </cell>
          <cell r="F55">
            <v>0</v>
          </cell>
        </row>
        <row r="55">
          <cell r="M55" t="str">
            <v/>
          </cell>
          <cell r="N55">
            <v>0</v>
          </cell>
          <cell r="O55">
            <v>0</v>
          </cell>
        </row>
        <row r="56">
          <cell r="C56" t="str">
            <v>墨玉县喀瓦克乡英吉盖村幼儿园</v>
          </cell>
          <cell r="D56">
            <v>3</v>
          </cell>
          <cell r="E56">
            <v>3</v>
          </cell>
          <cell r="F56">
            <v>25</v>
          </cell>
          <cell r="G56">
            <v>1</v>
          </cell>
          <cell r="H56">
            <v>7</v>
          </cell>
          <cell r="I56">
            <v>1</v>
          </cell>
          <cell r="J56">
            <v>3</v>
          </cell>
          <cell r="K56">
            <v>1</v>
          </cell>
          <cell r="L56">
            <v>15</v>
          </cell>
          <cell r="M56" t="str">
            <v>班级已满</v>
          </cell>
          <cell r="N56">
            <v>3</v>
          </cell>
          <cell r="O56">
            <v>31</v>
          </cell>
          <cell r="P56">
            <v>1</v>
          </cell>
          <cell r="Q56">
            <v>21</v>
          </cell>
          <cell r="R56">
            <v>1</v>
          </cell>
          <cell r="S56">
            <v>7</v>
          </cell>
          <cell r="T56">
            <v>1</v>
          </cell>
          <cell r="U56">
            <v>3</v>
          </cell>
        </row>
        <row r="57">
          <cell r="C57" t="str">
            <v>墨玉县喀瓦克乡阔滚鲁克阿日希村幼儿园</v>
          </cell>
          <cell r="D57">
            <v>6</v>
          </cell>
          <cell r="E57">
            <v>2</v>
          </cell>
          <cell r="F57">
            <v>38</v>
          </cell>
          <cell r="G57">
            <v>1</v>
          </cell>
          <cell r="H57">
            <v>17</v>
          </cell>
          <cell r="I57">
            <v>0</v>
          </cell>
          <cell r="J57">
            <v>0</v>
          </cell>
          <cell r="K57">
            <v>1</v>
          </cell>
          <cell r="L57">
            <v>21</v>
          </cell>
          <cell r="M57" t="str">
            <v>可容纳</v>
          </cell>
          <cell r="N57">
            <v>3</v>
          </cell>
          <cell r="O57">
            <v>45</v>
          </cell>
          <cell r="P57">
            <v>2</v>
          </cell>
          <cell r="Q57">
            <v>28</v>
          </cell>
          <cell r="R57">
            <v>1</v>
          </cell>
          <cell r="S57">
            <v>17</v>
          </cell>
          <cell r="T57">
            <v>0</v>
          </cell>
          <cell r="U57">
            <v>0</v>
          </cell>
        </row>
        <row r="58">
          <cell r="C58" t="str">
            <v>墨玉县喀瓦克乡夏合勒克村幼儿园</v>
          </cell>
          <cell r="D58">
            <v>3</v>
          </cell>
          <cell r="E58">
            <v>3</v>
          </cell>
          <cell r="F58">
            <v>27</v>
          </cell>
          <cell r="G58">
            <v>1</v>
          </cell>
          <cell r="H58">
            <v>13</v>
          </cell>
          <cell r="I58">
            <v>1</v>
          </cell>
          <cell r="J58">
            <v>7</v>
          </cell>
          <cell r="K58">
            <v>1</v>
          </cell>
          <cell r="L58">
            <v>7</v>
          </cell>
          <cell r="M58" t="str">
            <v>班级已满</v>
          </cell>
          <cell r="N58">
            <v>3</v>
          </cell>
          <cell r="O58">
            <v>27</v>
          </cell>
          <cell r="P58">
            <v>1</v>
          </cell>
          <cell r="Q58">
            <v>7</v>
          </cell>
          <cell r="R58">
            <v>1</v>
          </cell>
          <cell r="S58">
            <v>13</v>
          </cell>
          <cell r="T58">
            <v>1</v>
          </cell>
          <cell r="U58">
            <v>7</v>
          </cell>
        </row>
        <row r="59">
          <cell r="C59" t="str">
            <v>墨玉县喀瓦克乡喀瓦克村幼儿园</v>
          </cell>
          <cell r="D59">
            <v>3</v>
          </cell>
          <cell r="E59">
            <v>2</v>
          </cell>
          <cell r="F59">
            <v>47</v>
          </cell>
          <cell r="G59">
            <v>1</v>
          </cell>
          <cell r="H59">
            <v>22</v>
          </cell>
          <cell r="I59">
            <v>0</v>
          </cell>
          <cell r="J59">
            <v>0</v>
          </cell>
          <cell r="K59">
            <v>1</v>
          </cell>
          <cell r="L59">
            <v>25</v>
          </cell>
          <cell r="M59" t="str">
            <v>班级已满</v>
          </cell>
          <cell r="N59">
            <v>3</v>
          </cell>
          <cell r="O59">
            <v>53</v>
          </cell>
          <cell r="P59">
            <v>2</v>
          </cell>
          <cell r="Q59">
            <v>31</v>
          </cell>
          <cell r="R59">
            <v>1</v>
          </cell>
          <cell r="S59">
            <v>22</v>
          </cell>
          <cell r="T59">
            <v>0</v>
          </cell>
          <cell r="U59">
            <v>0</v>
          </cell>
        </row>
        <row r="60">
          <cell r="C60" t="str">
            <v>墨玉县喀瓦克乡吉盖村幼儿园</v>
          </cell>
          <cell r="D60">
            <v>3</v>
          </cell>
          <cell r="E60">
            <v>0</v>
          </cell>
          <cell r="F60">
            <v>0</v>
          </cell>
        </row>
        <row r="60">
          <cell r="M60" t="str">
            <v/>
          </cell>
          <cell r="N60">
            <v>0</v>
          </cell>
          <cell r="O60">
            <v>0</v>
          </cell>
        </row>
        <row r="61">
          <cell r="C61" t="str">
            <v>墨玉县喀瓦克乡其纳尔村幼儿园</v>
          </cell>
          <cell r="D61">
            <v>6</v>
          </cell>
          <cell r="E61">
            <v>3</v>
          </cell>
          <cell r="F61">
            <v>54</v>
          </cell>
          <cell r="G61">
            <v>1</v>
          </cell>
          <cell r="H61">
            <v>14</v>
          </cell>
          <cell r="I61">
            <v>1</v>
          </cell>
          <cell r="J61">
            <v>13</v>
          </cell>
          <cell r="K61">
            <v>1</v>
          </cell>
          <cell r="L61">
            <v>27</v>
          </cell>
          <cell r="M61" t="str">
            <v>可容纳</v>
          </cell>
          <cell r="N61">
            <v>4</v>
          </cell>
          <cell r="O61">
            <v>54</v>
          </cell>
          <cell r="P61">
            <v>2</v>
          </cell>
          <cell r="Q61">
            <v>27</v>
          </cell>
          <cell r="R61">
            <v>1</v>
          </cell>
          <cell r="S61">
            <v>14</v>
          </cell>
          <cell r="T61">
            <v>1</v>
          </cell>
          <cell r="U61">
            <v>13</v>
          </cell>
        </row>
        <row r="62">
          <cell r="C62" t="str">
            <v>墨玉县喀瓦克乡博斯坦幼儿园</v>
          </cell>
          <cell r="D62">
            <v>5</v>
          </cell>
          <cell r="E62">
            <v>3</v>
          </cell>
          <cell r="F62">
            <v>26</v>
          </cell>
          <cell r="G62">
            <v>1</v>
          </cell>
          <cell r="H62">
            <v>11</v>
          </cell>
          <cell r="I62">
            <v>1</v>
          </cell>
          <cell r="J62">
            <v>2</v>
          </cell>
          <cell r="K62">
            <v>1</v>
          </cell>
          <cell r="L62">
            <v>13</v>
          </cell>
          <cell r="M62" t="str">
            <v>可容纳</v>
          </cell>
          <cell r="N62">
            <v>3</v>
          </cell>
          <cell r="O62">
            <v>24</v>
          </cell>
          <cell r="P62">
            <v>1</v>
          </cell>
          <cell r="Q62">
            <v>11</v>
          </cell>
          <cell r="R62">
            <v>1</v>
          </cell>
          <cell r="S62">
            <v>11</v>
          </cell>
          <cell r="T62">
            <v>1</v>
          </cell>
          <cell r="U62">
            <v>2</v>
          </cell>
        </row>
        <row r="63">
          <cell r="C63" t="str">
            <v>墨玉县奎牙镇帕万村幼儿园</v>
          </cell>
          <cell r="D63">
            <v>4</v>
          </cell>
          <cell r="E63">
            <v>3</v>
          </cell>
          <cell r="F63">
            <v>71</v>
          </cell>
          <cell r="G63">
            <v>1</v>
          </cell>
          <cell r="H63">
            <v>25</v>
          </cell>
          <cell r="I63">
            <v>1</v>
          </cell>
          <cell r="J63">
            <v>15</v>
          </cell>
          <cell r="K63">
            <v>1</v>
          </cell>
          <cell r="L63">
            <v>31</v>
          </cell>
          <cell r="M63" t="str">
            <v>超出工程班级</v>
          </cell>
          <cell r="N63">
            <v>6</v>
          </cell>
          <cell r="O63">
            <v>111</v>
          </cell>
          <cell r="P63">
            <v>3</v>
          </cell>
          <cell r="Q63">
            <v>57</v>
          </cell>
          <cell r="R63">
            <v>2</v>
          </cell>
          <cell r="S63">
            <v>32</v>
          </cell>
          <cell r="T63">
            <v>1</v>
          </cell>
          <cell r="U63">
            <v>22</v>
          </cell>
        </row>
        <row r="64">
          <cell r="C64" t="str">
            <v>墨玉县奎牙镇阔什科瑞克村幼儿园</v>
          </cell>
          <cell r="D64">
            <v>9</v>
          </cell>
          <cell r="E64">
            <v>4</v>
          </cell>
          <cell r="F64">
            <v>97</v>
          </cell>
          <cell r="G64">
            <v>1</v>
          </cell>
          <cell r="H64">
            <v>26</v>
          </cell>
          <cell r="I64">
            <v>1</v>
          </cell>
          <cell r="J64">
            <v>25</v>
          </cell>
          <cell r="K64">
            <v>2</v>
          </cell>
          <cell r="L64">
            <v>46</v>
          </cell>
          <cell r="M64" t="str">
            <v>可容纳</v>
          </cell>
          <cell r="N64">
            <v>6</v>
          </cell>
          <cell r="O64">
            <v>130</v>
          </cell>
          <cell r="P64">
            <v>4</v>
          </cell>
          <cell r="Q64">
            <v>79</v>
          </cell>
          <cell r="R64">
            <v>1</v>
          </cell>
          <cell r="S64">
            <v>26</v>
          </cell>
          <cell r="T64">
            <v>1</v>
          </cell>
          <cell r="U64">
            <v>25</v>
          </cell>
        </row>
        <row r="65">
          <cell r="C65" t="str">
            <v>墨玉县奎牙镇玉渠村幼儿园</v>
          </cell>
          <cell r="D65">
            <v>6</v>
          </cell>
          <cell r="E65">
            <v>5</v>
          </cell>
          <cell r="F65">
            <v>140</v>
          </cell>
          <cell r="G65">
            <v>2</v>
          </cell>
          <cell r="H65">
            <v>46</v>
          </cell>
          <cell r="I65">
            <v>1</v>
          </cell>
          <cell r="J65">
            <v>30</v>
          </cell>
          <cell r="K65">
            <v>2</v>
          </cell>
          <cell r="L65">
            <v>64</v>
          </cell>
          <cell r="M65" t="str">
            <v>班级已满</v>
          </cell>
          <cell r="N65">
            <v>6</v>
          </cell>
          <cell r="O65">
            <v>151</v>
          </cell>
          <cell r="P65">
            <v>3</v>
          </cell>
          <cell r="Q65">
            <v>75</v>
          </cell>
          <cell r="R65">
            <v>2</v>
          </cell>
          <cell r="S65">
            <v>46</v>
          </cell>
          <cell r="T65">
            <v>1</v>
          </cell>
          <cell r="U65">
            <v>30</v>
          </cell>
        </row>
        <row r="66">
          <cell r="C66" t="str">
            <v>墨玉县奎牙镇古勒其村幼儿园</v>
          </cell>
          <cell r="D66">
            <v>6</v>
          </cell>
          <cell r="E66">
            <v>6</v>
          </cell>
          <cell r="F66">
            <v>172</v>
          </cell>
          <cell r="G66">
            <v>2</v>
          </cell>
          <cell r="H66">
            <v>52</v>
          </cell>
          <cell r="I66">
            <v>1</v>
          </cell>
          <cell r="J66">
            <v>34</v>
          </cell>
          <cell r="K66">
            <v>3</v>
          </cell>
          <cell r="L66">
            <v>86</v>
          </cell>
          <cell r="M66" t="str">
            <v>超出工程班级</v>
          </cell>
          <cell r="N66">
            <v>7</v>
          </cell>
          <cell r="O66">
            <v>169</v>
          </cell>
          <cell r="P66">
            <v>4</v>
          </cell>
          <cell r="Q66">
            <v>83</v>
          </cell>
          <cell r="R66">
            <v>2</v>
          </cell>
          <cell r="S66">
            <v>52</v>
          </cell>
          <cell r="T66">
            <v>1</v>
          </cell>
          <cell r="U66">
            <v>34</v>
          </cell>
        </row>
        <row r="67">
          <cell r="C67" t="str">
            <v>墨玉县奎牙镇哈鲁村幼儿园</v>
          </cell>
          <cell r="D67">
            <v>6</v>
          </cell>
          <cell r="E67">
            <v>6</v>
          </cell>
          <cell r="F67">
            <v>178</v>
          </cell>
          <cell r="G67">
            <v>2</v>
          </cell>
          <cell r="H67">
            <v>53</v>
          </cell>
          <cell r="I67">
            <v>2</v>
          </cell>
          <cell r="J67">
            <v>42</v>
          </cell>
          <cell r="K67">
            <v>2</v>
          </cell>
          <cell r="L67">
            <v>83</v>
          </cell>
          <cell r="M67" t="str">
            <v>班级已满</v>
          </cell>
          <cell r="N67">
            <v>6</v>
          </cell>
          <cell r="O67">
            <v>165</v>
          </cell>
          <cell r="P67">
            <v>3</v>
          </cell>
          <cell r="Q67">
            <v>77</v>
          </cell>
          <cell r="R67">
            <v>2</v>
          </cell>
          <cell r="S67">
            <v>53</v>
          </cell>
          <cell r="T67">
            <v>1</v>
          </cell>
          <cell r="U67">
            <v>35</v>
          </cell>
        </row>
        <row r="68">
          <cell r="C68" t="str">
            <v>墨玉县奎牙镇兴平村幼儿园</v>
          </cell>
          <cell r="D68">
            <v>6</v>
          </cell>
          <cell r="E68">
            <v>5</v>
          </cell>
          <cell r="F68">
            <v>137</v>
          </cell>
          <cell r="G68">
            <v>2</v>
          </cell>
          <cell r="H68">
            <v>43</v>
          </cell>
          <cell r="I68">
            <v>1</v>
          </cell>
          <cell r="J68">
            <v>27</v>
          </cell>
          <cell r="K68">
            <v>2</v>
          </cell>
          <cell r="L68">
            <v>67</v>
          </cell>
          <cell r="M68" t="str">
            <v>超出工程班级</v>
          </cell>
          <cell r="N68">
            <v>8</v>
          </cell>
          <cell r="O68">
            <v>169</v>
          </cell>
          <cell r="P68">
            <v>5</v>
          </cell>
          <cell r="Q68">
            <v>106</v>
          </cell>
          <cell r="R68">
            <v>2</v>
          </cell>
          <cell r="S68">
            <v>36</v>
          </cell>
          <cell r="T68">
            <v>1</v>
          </cell>
          <cell r="U68">
            <v>27</v>
          </cell>
        </row>
        <row r="69">
          <cell r="C69" t="str">
            <v>墨玉县奎牙镇阿其玛小学幼儿园</v>
          </cell>
          <cell r="D69">
            <v>4</v>
          </cell>
          <cell r="E69">
            <v>3</v>
          </cell>
          <cell r="F69">
            <v>70</v>
          </cell>
          <cell r="G69">
            <v>1</v>
          </cell>
          <cell r="H69">
            <v>24</v>
          </cell>
          <cell r="I69">
            <v>1</v>
          </cell>
          <cell r="J69">
            <v>14</v>
          </cell>
          <cell r="K69">
            <v>1</v>
          </cell>
          <cell r="L69">
            <v>32</v>
          </cell>
          <cell r="M69" t="str">
            <v>超出工程班级</v>
          </cell>
          <cell r="N69">
            <v>5</v>
          </cell>
          <cell r="O69">
            <v>97</v>
          </cell>
          <cell r="P69">
            <v>3</v>
          </cell>
          <cell r="Q69">
            <v>59</v>
          </cell>
          <cell r="R69">
            <v>1</v>
          </cell>
          <cell r="S69">
            <v>24</v>
          </cell>
          <cell r="T69">
            <v>1</v>
          </cell>
          <cell r="U69">
            <v>14</v>
          </cell>
        </row>
        <row r="70">
          <cell r="C70" t="str">
            <v>墨玉县奎牙镇萨亚特村幼儿园</v>
          </cell>
          <cell r="D70">
            <v>6</v>
          </cell>
          <cell r="E70">
            <v>0</v>
          </cell>
          <cell r="F70">
            <v>0</v>
          </cell>
        </row>
        <row r="70">
          <cell r="M70" t="str">
            <v/>
          </cell>
          <cell r="N70">
            <v>0</v>
          </cell>
          <cell r="O70">
            <v>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C71" t="str">
            <v>墨玉县奎牙镇阿其克乌依村幼儿园</v>
          </cell>
          <cell r="D71">
            <v>6</v>
          </cell>
          <cell r="E71">
            <v>0</v>
          </cell>
          <cell r="F71">
            <v>0</v>
          </cell>
        </row>
        <row r="71">
          <cell r="M71" t="str">
            <v/>
          </cell>
          <cell r="N71">
            <v>0</v>
          </cell>
          <cell r="O71">
            <v>0</v>
          </cell>
        </row>
        <row r="71"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C72" t="str">
            <v>墨玉县奎牙镇依勒瓦村幼儿园</v>
          </cell>
          <cell r="D72">
            <v>6</v>
          </cell>
          <cell r="E72">
            <v>0</v>
          </cell>
          <cell r="F72">
            <v>0</v>
          </cell>
        </row>
        <row r="72">
          <cell r="M72" t="str">
            <v/>
          </cell>
          <cell r="N72">
            <v>0</v>
          </cell>
          <cell r="O72">
            <v>0</v>
          </cell>
        </row>
        <row r="72"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C73" t="str">
            <v>墨玉县奎牙镇红星小学幼儿园</v>
          </cell>
          <cell r="D73">
            <v>4</v>
          </cell>
          <cell r="E73">
            <v>0</v>
          </cell>
          <cell r="F73">
            <v>0</v>
          </cell>
        </row>
        <row r="73">
          <cell r="M73" t="str">
            <v/>
          </cell>
          <cell r="N73">
            <v>0</v>
          </cell>
          <cell r="O73">
            <v>0</v>
          </cell>
        </row>
        <row r="73"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C74" t="str">
            <v>墨玉县奎牙镇阔什艾日克村幼儿园</v>
          </cell>
          <cell r="D74">
            <v>9</v>
          </cell>
          <cell r="E74">
            <v>0</v>
          </cell>
          <cell r="F74">
            <v>0</v>
          </cell>
        </row>
        <row r="74">
          <cell r="M74" t="str">
            <v/>
          </cell>
          <cell r="N74">
            <v>0</v>
          </cell>
          <cell r="O74">
            <v>0</v>
          </cell>
        </row>
        <row r="75">
          <cell r="C75" t="str">
            <v>墨玉县奎牙镇玉泉村幼儿园</v>
          </cell>
          <cell r="D75">
            <v>6</v>
          </cell>
          <cell r="E75">
            <v>0</v>
          </cell>
          <cell r="F75">
            <v>0</v>
          </cell>
        </row>
        <row r="75">
          <cell r="M75" t="str">
            <v/>
          </cell>
          <cell r="N75">
            <v>0</v>
          </cell>
          <cell r="O75">
            <v>0</v>
          </cell>
        </row>
        <row r="76">
          <cell r="C76" t="str">
            <v>墨玉县奎牙镇苏安巴村幼儿园</v>
          </cell>
          <cell r="D76">
            <v>6</v>
          </cell>
          <cell r="E76">
            <v>0</v>
          </cell>
          <cell r="F76">
            <v>0</v>
          </cell>
        </row>
        <row r="76">
          <cell r="M76" t="str">
            <v/>
          </cell>
          <cell r="N76">
            <v>0</v>
          </cell>
          <cell r="O76">
            <v>0</v>
          </cell>
        </row>
        <row r="77">
          <cell r="C77" t="str">
            <v>墨玉县奎牙镇喀克勒克村幼儿园</v>
          </cell>
          <cell r="D77">
            <v>6</v>
          </cell>
          <cell r="E77">
            <v>0</v>
          </cell>
          <cell r="F77">
            <v>0</v>
          </cell>
        </row>
        <row r="77">
          <cell r="M77" t="str">
            <v/>
          </cell>
          <cell r="N77">
            <v>0</v>
          </cell>
          <cell r="O77">
            <v>0</v>
          </cell>
        </row>
        <row r="78">
          <cell r="C78" t="str">
            <v>墨玉县奎牙镇幸福村幼儿园</v>
          </cell>
          <cell r="D78">
            <v>4</v>
          </cell>
          <cell r="E78">
            <v>0</v>
          </cell>
          <cell r="F78">
            <v>0</v>
          </cell>
        </row>
        <row r="78">
          <cell r="M78" t="str">
            <v/>
          </cell>
          <cell r="N78">
            <v>0</v>
          </cell>
          <cell r="O78">
            <v>0</v>
          </cell>
        </row>
        <row r="79">
          <cell r="C79" t="str">
            <v>墨玉县阔依其乡巴扎村幼儿园</v>
          </cell>
          <cell r="D79">
            <v>6</v>
          </cell>
          <cell r="E79">
            <v>4</v>
          </cell>
          <cell r="F79">
            <v>88</v>
          </cell>
          <cell r="G79">
            <v>1</v>
          </cell>
          <cell r="H79">
            <v>28</v>
          </cell>
          <cell r="I79">
            <v>1</v>
          </cell>
          <cell r="J79">
            <v>21</v>
          </cell>
          <cell r="K79">
            <v>2</v>
          </cell>
          <cell r="L79">
            <v>39</v>
          </cell>
          <cell r="M79" t="str">
            <v>可容纳</v>
          </cell>
          <cell r="N79">
            <v>4</v>
          </cell>
          <cell r="O79">
            <v>98</v>
          </cell>
          <cell r="P79">
            <v>2</v>
          </cell>
          <cell r="Q79">
            <v>49</v>
          </cell>
          <cell r="R79">
            <v>1</v>
          </cell>
          <cell r="S79">
            <v>28</v>
          </cell>
          <cell r="T79">
            <v>1</v>
          </cell>
          <cell r="U79">
            <v>21</v>
          </cell>
        </row>
        <row r="80">
          <cell r="C80" t="str">
            <v>墨玉县阔依其乡夏普克村幼儿园</v>
          </cell>
          <cell r="D80">
            <v>6</v>
          </cell>
          <cell r="E80">
            <v>3</v>
          </cell>
          <cell r="F80">
            <v>57</v>
          </cell>
          <cell r="G80">
            <v>1</v>
          </cell>
          <cell r="H80">
            <v>13</v>
          </cell>
          <cell r="I80">
            <v>1</v>
          </cell>
          <cell r="J80">
            <v>21</v>
          </cell>
          <cell r="K80">
            <v>1</v>
          </cell>
          <cell r="L80">
            <v>23</v>
          </cell>
          <cell r="M80" t="str">
            <v>可容纳</v>
          </cell>
          <cell r="N80">
            <v>4</v>
          </cell>
          <cell r="O80">
            <v>76</v>
          </cell>
          <cell r="P80">
            <v>2</v>
          </cell>
          <cell r="Q80">
            <v>39</v>
          </cell>
          <cell r="R80">
            <v>1</v>
          </cell>
          <cell r="S80">
            <v>16</v>
          </cell>
          <cell r="T80">
            <v>1</v>
          </cell>
          <cell r="U80">
            <v>21</v>
          </cell>
        </row>
        <row r="81">
          <cell r="C81" t="str">
            <v>墨玉县阔依其乡库勒艾日克村幼儿园</v>
          </cell>
          <cell r="D81">
            <v>6</v>
          </cell>
          <cell r="E81">
            <v>4</v>
          </cell>
          <cell r="F81">
            <v>97</v>
          </cell>
          <cell r="G81">
            <v>1</v>
          </cell>
          <cell r="H81">
            <v>33</v>
          </cell>
          <cell r="I81">
            <v>1</v>
          </cell>
          <cell r="J81">
            <v>15</v>
          </cell>
          <cell r="K81">
            <v>2</v>
          </cell>
          <cell r="L81">
            <v>49</v>
          </cell>
          <cell r="M81" t="str">
            <v>可容纳</v>
          </cell>
          <cell r="N81">
            <v>4</v>
          </cell>
          <cell r="O81">
            <v>95</v>
          </cell>
          <cell r="P81">
            <v>2</v>
          </cell>
          <cell r="Q81">
            <v>50</v>
          </cell>
          <cell r="R81">
            <v>1</v>
          </cell>
          <cell r="S81">
            <v>30</v>
          </cell>
          <cell r="T81">
            <v>1</v>
          </cell>
          <cell r="U81">
            <v>15</v>
          </cell>
        </row>
        <row r="82">
          <cell r="C82" t="str">
            <v>墨玉县阔依其乡同心村幼儿园</v>
          </cell>
          <cell r="D82">
            <v>9</v>
          </cell>
          <cell r="E82">
            <v>5</v>
          </cell>
          <cell r="F82">
            <v>107</v>
          </cell>
          <cell r="G82">
            <v>2</v>
          </cell>
          <cell r="H82">
            <v>34</v>
          </cell>
          <cell r="I82">
            <v>1</v>
          </cell>
          <cell r="J82">
            <v>33</v>
          </cell>
          <cell r="K82">
            <v>2</v>
          </cell>
          <cell r="L82">
            <v>40</v>
          </cell>
          <cell r="M82" t="str">
            <v>可容纳</v>
          </cell>
          <cell r="N82">
            <v>5</v>
          </cell>
          <cell r="O82">
            <v>114</v>
          </cell>
          <cell r="P82">
            <v>2</v>
          </cell>
          <cell r="Q82">
            <v>47</v>
          </cell>
          <cell r="R82">
            <v>2</v>
          </cell>
          <cell r="S82">
            <v>34</v>
          </cell>
          <cell r="T82">
            <v>1</v>
          </cell>
          <cell r="U82">
            <v>33</v>
          </cell>
        </row>
        <row r="83">
          <cell r="C83" t="str">
            <v>墨玉县阔依其乡阔纳艾日克村幼儿园</v>
          </cell>
          <cell r="D83">
            <v>9</v>
          </cell>
          <cell r="E83">
            <v>3</v>
          </cell>
          <cell r="F83">
            <v>94</v>
          </cell>
          <cell r="G83">
            <v>1</v>
          </cell>
          <cell r="H83">
            <v>32</v>
          </cell>
          <cell r="I83">
            <v>0</v>
          </cell>
          <cell r="J83">
            <v>0</v>
          </cell>
          <cell r="K83">
            <v>2</v>
          </cell>
          <cell r="L83">
            <v>62</v>
          </cell>
          <cell r="M83" t="str">
            <v>可容纳</v>
          </cell>
          <cell r="N83">
            <v>3</v>
          </cell>
          <cell r="O83">
            <v>57</v>
          </cell>
          <cell r="P83">
            <v>1</v>
          </cell>
          <cell r="Q83">
            <v>25</v>
          </cell>
          <cell r="R83">
            <v>2</v>
          </cell>
          <cell r="S83">
            <v>32</v>
          </cell>
          <cell r="T83">
            <v>0</v>
          </cell>
          <cell r="U83">
            <v>0</v>
          </cell>
        </row>
        <row r="84">
          <cell r="C84" t="str">
            <v>墨玉县阔依其乡奥依库勒村幼儿园</v>
          </cell>
          <cell r="D84">
            <v>5</v>
          </cell>
          <cell r="E84">
            <v>5</v>
          </cell>
          <cell r="F84">
            <v>119</v>
          </cell>
          <cell r="G84">
            <v>2</v>
          </cell>
          <cell r="H84">
            <v>39</v>
          </cell>
          <cell r="I84">
            <v>1</v>
          </cell>
          <cell r="J84">
            <v>23</v>
          </cell>
          <cell r="K84">
            <v>2</v>
          </cell>
          <cell r="L84">
            <v>57</v>
          </cell>
          <cell r="M84" t="str">
            <v>班级已满</v>
          </cell>
          <cell r="N84">
            <v>5</v>
          </cell>
          <cell r="O84">
            <v>112</v>
          </cell>
          <cell r="P84">
            <v>2</v>
          </cell>
          <cell r="Q84">
            <v>50</v>
          </cell>
          <cell r="R84">
            <v>2</v>
          </cell>
          <cell r="S84">
            <v>39</v>
          </cell>
          <cell r="T84">
            <v>1</v>
          </cell>
          <cell r="U84">
            <v>23</v>
          </cell>
        </row>
        <row r="85">
          <cell r="C85" t="str">
            <v>墨玉县阔依其乡阔希玛克村幼儿园</v>
          </cell>
          <cell r="D85">
            <v>3</v>
          </cell>
          <cell r="E85">
            <v>0</v>
          </cell>
          <cell r="F85">
            <v>0</v>
          </cell>
        </row>
        <row r="85">
          <cell r="M85" t="str">
            <v/>
          </cell>
          <cell r="N85">
            <v>0</v>
          </cell>
          <cell r="O85">
            <v>0</v>
          </cell>
        </row>
        <row r="86">
          <cell r="C86" t="str">
            <v>墨玉县阔依其乡朝阳村幼儿园</v>
          </cell>
          <cell r="D86">
            <v>6</v>
          </cell>
          <cell r="E86">
            <v>0</v>
          </cell>
          <cell r="F86">
            <v>0</v>
          </cell>
        </row>
        <row r="86">
          <cell r="M86" t="str">
            <v/>
          </cell>
          <cell r="N86">
            <v>0</v>
          </cell>
          <cell r="O86">
            <v>0</v>
          </cell>
        </row>
        <row r="87">
          <cell r="C87" t="str">
            <v>墨玉县阔依其乡盖再勒村幼儿园</v>
          </cell>
          <cell r="D87">
            <v>9</v>
          </cell>
          <cell r="E87">
            <v>0</v>
          </cell>
          <cell r="F87">
            <v>0</v>
          </cell>
        </row>
        <row r="87">
          <cell r="M87" t="str">
            <v/>
          </cell>
          <cell r="N87">
            <v>0</v>
          </cell>
          <cell r="O87">
            <v>0</v>
          </cell>
        </row>
        <row r="88">
          <cell r="C88" t="str">
            <v>墨玉县芒来乡核桃园村幼儿园</v>
          </cell>
          <cell r="D88">
            <v>3</v>
          </cell>
          <cell r="E88">
            <v>2</v>
          </cell>
          <cell r="F88">
            <v>30</v>
          </cell>
          <cell r="G88">
            <v>1</v>
          </cell>
          <cell r="H88">
            <v>13</v>
          </cell>
          <cell r="I88">
            <v>0</v>
          </cell>
          <cell r="J88">
            <v>0</v>
          </cell>
          <cell r="K88">
            <v>1</v>
          </cell>
          <cell r="L88">
            <v>17</v>
          </cell>
          <cell r="M88" t="str">
            <v>班级已满</v>
          </cell>
          <cell r="N88">
            <v>3</v>
          </cell>
          <cell r="O88">
            <v>53</v>
          </cell>
          <cell r="P88">
            <v>2</v>
          </cell>
          <cell r="Q88">
            <v>40</v>
          </cell>
          <cell r="R88">
            <v>1</v>
          </cell>
          <cell r="S88">
            <v>13</v>
          </cell>
          <cell r="T88">
            <v>0</v>
          </cell>
          <cell r="U88">
            <v>0</v>
          </cell>
        </row>
        <row r="89">
          <cell r="C89" t="str">
            <v>墨玉县芒来乡喀克勒克村幼儿园</v>
          </cell>
          <cell r="D89">
            <v>5</v>
          </cell>
          <cell r="E89">
            <v>2</v>
          </cell>
          <cell r="F89">
            <v>43</v>
          </cell>
          <cell r="G89">
            <v>1</v>
          </cell>
          <cell r="H89">
            <v>22</v>
          </cell>
          <cell r="I89">
            <v>0</v>
          </cell>
          <cell r="J89">
            <v>0</v>
          </cell>
          <cell r="K89">
            <v>1</v>
          </cell>
          <cell r="L89">
            <v>21</v>
          </cell>
          <cell r="M89" t="str">
            <v>班级已满</v>
          </cell>
          <cell r="N89">
            <v>5</v>
          </cell>
          <cell r="O89">
            <v>101</v>
          </cell>
          <cell r="P89">
            <v>4</v>
          </cell>
          <cell r="Q89">
            <v>79</v>
          </cell>
          <cell r="R89">
            <v>1</v>
          </cell>
          <cell r="S89">
            <v>22</v>
          </cell>
          <cell r="T89">
            <v>0</v>
          </cell>
          <cell r="U89">
            <v>0</v>
          </cell>
        </row>
        <row r="90">
          <cell r="C90" t="str">
            <v>墨玉县芒来乡阿克塔木村幼儿园</v>
          </cell>
          <cell r="D90">
            <v>5</v>
          </cell>
          <cell r="E90">
            <v>5</v>
          </cell>
          <cell r="F90">
            <v>130</v>
          </cell>
          <cell r="G90">
            <v>1</v>
          </cell>
          <cell r="H90">
            <v>27</v>
          </cell>
          <cell r="I90">
            <v>2</v>
          </cell>
          <cell r="J90">
            <v>34</v>
          </cell>
          <cell r="K90">
            <v>2</v>
          </cell>
          <cell r="L90">
            <v>69</v>
          </cell>
          <cell r="M90" t="str">
            <v>可容纳</v>
          </cell>
          <cell r="N90">
            <v>4</v>
          </cell>
          <cell r="O90">
            <v>103</v>
          </cell>
          <cell r="P90">
            <v>2</v>
          </cell>
          <cell r="Q90">
            <v>42</v>
          </cell>
          <cell r="R90">
            <v>1</v>
          </cell>
          <cell r="S90">
            <v>27</v>
          </cell>
          <cell r="T90">
            <v>1</v>
          </cell>
          <cell r="U90">
            <v>34</v>
          </cell>
        </row>
        <row r="91">
          <cell r="C91" t="str">
            <v>墨玉县芒来乡团结村幼儿园</v>
          </cell>
          <cell r="D91">
            <v>5</v>
          </cell>
          <cell r="E91">
            <v>4</v>
          </cell>
          <cell r="F91">
            <v>92</v>
          </cell>
          <cell r="G91">
            <v>1</v>
          </cell>
          <cell r="H91">
            <v>31</v>
          </cell>
          <cell r="I91">
            <v>1</v>
          </cell>
          <cell r="J91">
            <v>23</v>
          </cell>
          <cell r="K91">
            <v>2</v>
          </cell>
          <cell r="L91">
            <v>38</v>
          </cell>
          <cell r="M91" t="str">
            <v>超出工程班级</v>
          </cell>
          <cell r="N91">
            <v>6</v>
          </cell>
          <cell r="O91">
            <v>108</v>
          </cell>
          <cell r="P91">
            <v>3</v>
          </cell>
          <cell r="Q91">
            <v>54</v>
          </cell>
          <cell r="R91">
            <v>2</v>
          </cell>
          <cell r="S91">
            <v>31</v>
          </cell>
          <cell r="T91">
            <v>1</v>
          </cell>
          <cell r="U91">
            <v>23</v>
          </cell>
        </row>
        <row r="92">
          <cell r="C92" t="str">
            <v>墨玉县芒来乡巴什芒来村幼儿园</v>
          </cell>
          <cell r="D92">
            <v>5</v>
          </cell>
          <cell r="E92">
            <v>5</v>
          </cell>
          <cell r="F92">
            <v>149</v>
          </cell>
          <cell r="G92">
            <v>2</v>
          </cell>
          <cell r="H92">
            <v>45</v>
          </cell>
          <cell r="I92">
            <v>1</v>
          </cell>
          <cell r="J92">
            <v>37</v>
          </cell>
          <cell r="K92">
            <v>2</v>
          </cell>
          <cell r="L92">
            <v>67</v>
          </cell>
          <cell r="M92" t="str">
            <v>超出工程班级</v>
          </cell>
          <cell r="N92">
            <v>6</v>
          </cell>
          <cell r="O92">
            <v>132</v>
          </cell>
          <cell r="P92">
            <v>2</v>
          </cell>
          <cell r="Q92">
            <v>50</v>
          </cell>
          <cell r="R92">
            <v>2</v>
          </cell>
          <cell r="S92">
            <v>45</v>
          </cell>
          <cell r="T92">
            <v>2</v>
          </cell>
          <cell r="U92">
            <v>37</v>
          </cell>
        </row>
        <row r="93">
          <cell r="C93" t="str">
            <v>墨玉县芒来乡托万芒来村幼儿园</v>
          </cell>
          <cell r="D93">
            <v>3</v>
          </cell>
          <cell r="E93">
            <v>0</v>
          </cell>
          <cell r="F93">
            <v>0</v>
          </cell>
        </row>
        <row r="93">
          <cell r="M93" t="str">
            <v>可容纳</v>
          </cell>
          <cell r="N93">
            <v>2</v>
          </cell>
          <cell r="O93">
            <v>41</v>
          </cell>
          <cell r="P93">
            <v>2</v>
          </cell>
          <cell r="Q93">
            <v>41</v>
          </cell>
        </row>
        <row r="94">
          <cell r="C94" t="str">
            <v>墨玉县芒来乡其乃巴格村幼儿园</v>
          </cell>
          <cell r="D94">
            <v>5</v>
          </cell>
          <cell r="E94">
            <v>0</v>
          </cell>
          <cell r="F94">
            <v>0</v>
          </cell>
        </row>
        <row r="94">
          <cell r="M94" t="str">
            <v/>
          </cell>
          <cell r="N94">
            <v>0</v>
          </cell>
          <cell r="O94">
            <v>0</v>
          </cell>
        </row>
        <row r="95">
          <cell r="C95" t="str">
            <v>墨玉县芒来乡阿克塔木小学幼儿园</v>
          </cell>
          <cell r="D95">
            <v>5</v>
          </cell>
          <cell r="E95">
            <v>0</v>
          </cell>
          <cell r="F95">
            <v>0</v>
          </cell>
        </row>
        <row r="95">
          <cell r="M95" t="str">
            <v/>
          </cell>
          <cell r="N95">
            <v>0</v>
          </cell>
          <cell r="O95">
            <v>0</v>
          </cell>
        </row>
        <row r="96">
          <cell r="C96" t="str">
            <v>墨玉县芒来乡布都舒克小学幼儿园</v>
          </cell>
          <cell r="D96">
            <v>5</v>
          </cell>
          <cell r="E96">
            <v>0</v>
          </cell>
          <cell r="F96">
            <v>0</v>
          </cell>
        </row>
        <row r="96">
          <cell r="M96" t="str">
            <v/>
          </cell>
          <cell r="N96">
            <v>0</v>
          </cell>
          <cell r="O96">
            <v>0</v>
          </cell>
        </row>
        <row r="97">
          <cell r="C97" t="str">
            <v>墨玉县芒来乡塔克沙小学幼儿园</v>
          </cell>
          <cell r="D97">
            <v>5</v>
          </cell>
          <cell r="E97">
            <v>0</v>
          </cell>
          <cell r="F97">
            <v>0</v>
          </cell>
        </row>
        <row r="97">
          <cell r="M97" t="str">
            <v/>
          </cell>
          <cell r="N97">
            <v>0</v>
          </cell>
          <cell r="O97">
            <v>0</v>
          </cell>
        </row>
        <row r="98">
          <cell r="C98" t="str">
            <v>墨玉县芒来乡布都舒克村幼儿园</v>
          </cell>
          <cell r="D98">
            <v>3</v>
          </cell>
          <cell r="E98">
            <v>0</v>
          </cell>
          <cell r="F98">
            <v>0</v>
          </cell>
        </row>
        <row r="98">
          <cell r="M98" t="str">
            <v/>
          </cell>
          <cell r="N98">
            <v>0</v>
          </cell>
          <cell r="O98">
            <v>0</v>
          </cell>
        </row>
        <row r="99">
          <cell r="C99" t="str">
            <v>墨玉县芒来乡幼儿园</v>
          </cell>
          <cell r="D99">
            <v>5</v>
          </cell>
          <cell r="E99">
            <v>0</v>
          </cell>
          <cell r="F99">
            <v>0</v>
          </cell>
        </row>
        <row r="99">
          <cell r="M99" t="str">
            <v/>
          </cell>
          <cell r="N99">
            <v>0</v>
          </cell>
          <cell r="O99">
            <v>0</v>
          </cell>
        </row>
        <row r="100">
          <cell r="C100" t="str">
            <v>墨玉县普恰克其镇阿亚克库都克拉村幼儿园</v>
          </cell>
          <cell r="D100">
            <v>6</v>
          </cell>
          <cell r="E100">
            <v>3</v>
          </cell>
          <cell r="F100">
            <v>67</v>
          </cell>
          <cell r="G100">
            <v>1</v>
          </cell>
          <cell r="H100">
            <v>23</v>
          </cell>
          <cell r="I100">
            <v>1</v>
          </cell>
          <cell r="J100">
            <v>18</v>
          </cell>
          <cell r="K100">
            <v>1</v>
          </cell>
          <cell r="L100">
            <v>26</v>
          </cell>
          <cell r="M100" t="str">
            <v>可容纳</v>
          </cell>
          <cell r="N100">
            <v>5</v>
          </cell>
          <cell r="O100">
            <v>98</v>
          </cell>
          <cell r="P100">
            <v>3</v>
          </cell>
          <cell r="Q100">
            <v>57</v>
          </cell>
          <cell r="R100">
            <v>1</v>
          </cell>
          <cell r="S100">
            <v>23</v>
          </cell>
          <cell r="T100">
            <v>1</v>
          </cell>
          <cell r="U100">
            <v>18</v>
          </cell>
        </row>
        <row r="101">
          <cell r="C101" t="str">
            <v>墨玉县普恰克其镇墩加依村幼儿园</v>
          </cell>
          <cell r="D101">
            <v>6</v>
          </cell>
          <cell r="E101">
            <v>3</v>
          </cell>
          <cell r="F101">
            <v>64</v>
          </cell>
          <cell r="G101">
            <v>1</v>
          </cell>
          <cell r="H101">
            <v>24</v>
          </cell>
          <cell r="I101">
            <v>1</v>
          </cell>
          <cell r="J101">
            <v>16</v>
          </cell>
          <cell r="K101">
            <v>1</v>
          </cell>
          <cell r="L101">
            <v>24</v>
          </cell>
          <cell r="M101" t="str">
            <v>可容纳</v>
          </cell>
          <cell r="N101">
            <v>5</v>
          </cell>
          <cell r="O101">
            <v>96</v>
          </cell>
          <cell r="P101">
            <v>3</v>
          </cell>
          <cell r="Q101">
            <v>56</v>
          </cell>
          <cell r="R101">
            <v>1</v>
          </cell>
          <cell r="S101">
            <v>24</v>
          </cell>
          <cell r="T101">
            <v>1</v>
          </cell>
          <cell r="U101">
            <v>16</v>
          </cell>
        </row>
        <row r="102">
          <cell r="C102" t="str">
            <v>墨玉县普恰克其镇喀萨夏合勒克村幼儿园</v>
          </cell>
          <cell r="D102">
            <v>6</v>
          </cell>
          <cell r="E102">
            <v>3</v>
          </cell>
          <cell r="F102">
            <v>52</v>
          </cell>
          <cell r="G102">
            <v>1</v>
          </cell>
          <cell r="H102">
            <v>23</v>
          </cell>
          <cell r="I102">
            <v>1</v>
          </cell>
          <cell r="J102">
            <v>10</v>
          </cell>
          <cell r="K102">
            <v>1</v>
          </cell>
          <cell r="L102">
            <v>19</v>
          </cell>
          <cell r="M102" t="str">
            <v>可容纳</v>
          </cell>
          <cell r="N102">
            <v>4</v>
          </cell>
          <cell r="O102">
            <v>71</v>
          </cell>
          <cell r="P102">
            <v>2</v>
          </cell>
          <cell r="Q102">
            <v>38</v>
          </cell>
          <cell r="R102">
            <v>1</v>
          </cell>
          <cell r="S102">
            <v>23</v>
          </cell>
          <cell r="T102">
            <v>1</v>
          </cell>
          <cell r="U102">
            <v>10</v>
          </cell>
        </row>
        <row r="103">
          <cell r="C103" t="str">
            <v>墨玉县普恰克其镇阿亚克亚尕其村幼儿园</v>
          </cell>
          <cell r="D103">
            <v>6</v>
          </cell>
          <cell r="E103">
            <v>3</v>
          </cell>
          <cell r="F103">
            <v>79</v>
          </cell>
          <cell r="G103">
            <v>1</v>
          </cell>
          <cell r="H103">
            <v>25</v>
          </cell>
          <cell r="I103">
            <v>1</v>
          </cell>
          <cell r="J103">
            <v>22</v>
          </cell>
          <cell r="K103">
            <v>1</v>
          </cell>
          <cell r="L103">
            <v>32</v>
          </cell>
          <cell r="M103" t="str">
            <v>可容纳</v>
          </cell>
          <cell r="N103">
            <v>4</v>
          </cell>
          <cell r="O103">
            <v>74</v>
          </cell>
          <cell r="P103">
            <v>2</v>
          </cell>
          <cell r="Q103">
            <v>27</v>
          </cell>
          <cell r="R103">
            <v>1</v>
          </cell>
          <cell r="S103">
            <v>25</v>
          </cell>
          <cell r="T103">
            <v>1</v>
          </cell>
          <cell r="U103">
            <v>22</v>
          </cell>
        </row>
        <row r="104">
          <cell r="C104" t="str">
            <v>墨玉县普恰克其镇巴扎博依村幼儿园</v>
          </cell>
          <cell r="D104">
            <v>6</v>
          </cell>
          <cell r="E104">
            <v>3</v>
          </cell>
          <cell r="F104">
            <v>72</v>
          </cell>
          <cell r="G104">
            <v>1</v>
          </cell>
          <cell r="H104">
            <v>19</v>
          </cell>
          <cell r="I104">
            <v>1</v>
          </cell>
          <cell r="J104">
            <v>21</v>
          </cell>
          <cell r="K104">
            <v>1</v>
          </cell>
          <cell r="L104">
            <v>32</v>
          </cell>
          <cell r="M104" t="str">
            <v>可容纳</v>
          </cell>
          <cell r="N104">
            <v>3</v>
          </cell>
          <cell r="O104">
            <v>51</v>
          </cell>
          <cell r="P104">
            <v>1</v>
          </cell>
          <cell r="Q104">
            <v>11</v>
          </cell>
          <cell r="R104">
            <v>1</v>
          </cell>
          <cell r="S104">
            <v>19</v>
          </cell>
          <cell r="T104">
            <v>1</v>
          </cell>
          <cell r="U104">
            <v>21</v>
          </cell>
        </row>
        <row r="105">
          <cell r="C105" t="str">
            <v>墨玉县普恰克其镇布达村幼儿园</v>
          </cell>
          <cell r="D105">
            <v>6</v>
          </cell>
          <cell r="E105">
            <v>3</v>
          </cell>
          <cell r="F105">
            <v>83</v>
          </cell>
          <cell r="G105">
            <v>1</v>
          </cell>
          <cell r="H105">
            <v>27</v>
          </cell>
          <cell r="I105">
            <v>1</v>
          </cell>
          <cell r="J105">
            <v>27</v>
          </cell>
          <cell r="K105">
            <v>1</v>
          </cell>
          <cell r="L105">
            <v>29</v>
          </cell>
          <cell r="M105" t="str">
            <v>可容纳</v>
          </cell>
          <cell r="N105">
            <v>4</v>
          </cell>
          <cell r="O105">
            <v>104</v>
          </cell>
          <cell r="P105">
            <v>2</v>
          </cell>
          <cell r="Q105">
            <v>50</v>
          </cell>
          <cell r="R105">
            <v>1</v>
          </cell>
          <cell r="S105">
            <v>27</v>
          </cell>
          <cell r="T105">
            <v>1</v>
          </cell>
          <cell r="U105">
            <v>27</v>
          </cell>
        </row>
        <row r="106">
          <cell r="C106" t="str">
            <v>墨玉县普恰克其镇墩阿其玛村幼儿园</v>
          </cell>
          <cell r="D106">
            <v>9</v>
          </cell>
          <cell r="E106">
            <v>4</v>
          </cell>
          <cell r="F106">
            <v>101</v>
          </cell>
          <cell r="G106">
            <v>2</v>
          </cell>
          <cell r="H106">
            <v>45</v>
          </cell>
          <cell r="I106">
            <v>1</v>
          </cell>
          <cell r="J106">
            <v>22</v>
          </cell>
          <cell r="K106">
            <v>1</v>
          </cell>
          <cell r="L106">
            <v>34</v>
          </cell>
          <cell r="M106" t="str">
            <v>可容纳</v>
          </cell>
          <cell r="N106">
            <v>6</v>
          </cell>
          <cell r="O106">
            <v>138</v>
          </cell>
          <cell r="P106">
            <v>3</v>
          </cell>
          <cell r="Q106">
            <v>71</v>
          </cell>
          <cell r="R106">
            <v>2</v>
          </cell>
          <cell r="S106">
            <v>45</v>
          </cell>
          <cell r="T106">
            <v>1</v>
          </cell>
          <cell r="U106">
            <v>22</v>
          </cell>
        </row>
        <row r="107">
          <cell r="C107" t="str">
            <v>墨玉县普恰克其镇阿亚克普恰克其村幼儿园</v>
          </cell>
          <cell r="D107">
            <v>6</v>
          </cell>
          <cell r="E107">
            <v>3</v>
          </cell>
          <cell r="F107">
            <v>77</v>
          </cell>
          <cell r="G107">
            <v>1</v>
          </cell>
          <cell r="H107">
            <v>19</v>
          </cell>
          <cell r="I107">
            <v>1</v>
          </cell>
          <cell r="J107">
            <v>28</v>
          </cell>
          <cell r="K107">
            <v>1</v>
          </cell>
          <cell r="L107">
            <v>30</v>
          </cell>
          <cell r="M107" t="str">
            <v>可容纳</v>
          </cell>
          <cell r="N107">
            <v>5</v>
          </cell>
          <cell r="O107">
            <v>101</v>
          </cell>
          <cell r="P107">
            <v>3</v>
          </cell>
          <cell r="Q107">
            <v>54</v>
          </cell>
          <cell r="R107">
            <v>1</v>
          </cell>
          <cell r="S107">
            <v>19</v>
          </cell>
          <cell r="T107">
            <v>1</v>
          </cell>
          <cell r="U107">
            <v>28</v>
          </cell>
        </row>
        <row r="108">
          <cell r="C108" t="str">
            <v>墨玉县普恰克其镇阿亚克前墩村幼儿园</v>
          </cell>
          <cell r="D108">
            <v>6</v>
          </cell>
          <cell r="E108">
            <v>0</v>
          </cell>
          <cell r="F108">
            <v>0</v>
          </cell>
        </row>
        <row r="108">
          <cell r="M108" t="str">
            <v/>
          </cell>
          <cell r="N108">
            <v>0</v>
          </cell>
          <cell r="O108">
            <v>0</v>
          </cell>
        </row>
        <row r="109">
          <cell r="C109" t="str">
            <v>墨玉县普恰克其镇欧吐拉普恰克其村幼儿园</v>
          </cell>
          <cell r="D109">
            <v>6</v>
          </cell>
          <cell r="E109">
            <v>0</v>
          </cell>
          <cell r="F109">
            <v>0</v>
          </cell>
        </row>
        <row r="109">
          <cell r="M109" t="str">
            <v/>
          </cell>
          <cell r="N109">
            <v>0</v>
          </cell>
          <cell r="O109">
            <v>0</v>
          </cell>
        </row>
        <row r="110">
          <cell r="C110" t="str">
            <v>墨玉县萨依巴格乡红旗村幼儿园</v>
          </cell>
          <cell r="D110">
            <v>9</v>
          </cell>
          <cell r="E110">
            <v>4</v>
          </cell>
          <cell r="F110">
            <v>103</v>
          </cell>
          <cell r="G110">
            <v>1</v>
          </cell>
          <cell r="H110">
            <v>40</v>
          </cell>
          <cell r="I110">
            <v>1</v>
          </cell>
          <cell r="J110">
            <v>26</v>
          </cell>
          <cell r="K110">
            <v>2</v>
          </cell>
          <cell r="L110">
            <v>37</v>
          </cell>
          <cell r="M110" t="str">
            <v>可容纳</v>
          </cell>
          <cell r="N110">
            <v>5</v>
          </cell>
          <cell r="O110">
            <v>116</v>
          </cell>
          <cell r="P110">
            <v>2</v>
          </cell>
          <cell r="Q110">
            <v>50</v>
          </cell>
          <cell r="R110">
            <v>2</v>
          </cell>
          <cell r="S110">
            <v>40</v>
          </cell>
          <cell r="T110">
            <v>1</v>
          </cell>
          <cell r="U110">
            <v>26</v>
          </cell>
        </row>
        <row r="111">
          <cell r="C111" t="str">
            <v>墨玉县萨依巴格乡前进村幼儿园</v>
          </cell>
          <cell r="D111">
            <v>6</v>
          </cell>
          <cell r="E111">
            <v>4</v>
          </cell>
          <cell r="F111">
            <v>89</v>
          </cell>
          <cell r="G111">
            <v>1</v>
          </cell>
          <cell r="H111">
            <v>28</v>
          </cell>
          <cell r="I111">
            <v>1</v>
          </cell>
          <cell r="J111">
            <v>24</v>
          </cell>
          <cell r="K111">
            <v>2</v>
          </cell>
          <cell r="L111">
            <v>37</v>
          </cell>
          <cell r="M111" t="str">
            <v>可容纳</v>
          </cell>
          <cell r="N111">
            <v>4</v>
          </cell>
          <cell r="O111">
            <v>83</v>
          </cell>
          <cell r="P111">
            <v>2</v>
          </cell>
          <cell r="Q111">
            <v>31</v>
          </cell>
          <cell r="R111">
            <v>1</v>
          </cell>
          <cell r="S111">
            <v>28</v>
          </cell>
          <cell r="T111">
            <v>1</v>
          </cell>
          <cell r="U111">
            <v>24</v>
          </cell>
        </row>
        <row r="112">
          <cell r="C112" t="str">
            <v>墨玉县萨依巴格乡克西拉克村幼儿园</v>
          </cell>
          <cell r="D112">
            <v>6</v>
          </cell>
          <cell r="E112">
            <v>3</v>
          </cell>
          <cell r="F112">
            <v>50</v>
          </cell>
          <cell r="G112">
            <v>1</v>
          </cell>
          <cell r="H112">
            <v>20</v>
          </cell>
          <cell r="I112">
            <v>1</v>
          </cell>
          <cell r="J112">
            <v>6</v>
          </cell>
          <cell r="K112">
            <v>1</v>
          </cell>
          <cell r="L112">
            <v>24</v>
          </cell>
          <cell r="M112" t="str">
            <v>可容纳</v>
          </cell>
          <cell r="N112">
            <v>3</v>
          </cell>
          <cell r="O112">
            <v>49</v>
          </cell>
          <cell r="P112">
            <v>1</v>
          </cell>
          <cell r="Q112">
            <v>23</v>
          </cell>
          <cell r="R112">
            <v>1</v>
          </cell>
          <cell r="S112">
            <v>20</v>
          </cell>
          <cell r="T112">
            <v>1</v>
          </cell>
          <cell r="U112">
            <v>6</v>
          </cell>
        </row>
        <row r="113">
          <cell r="C113" t="str">
            <v>墨玉县萨依巴格乡昆仑村幼儿园</v>
          </cell>
          <cell r="D113">
            <v>3</v>
          </cell>
          <cell r="E113">
            <v>3</v>
          </cell>
          <cell r="F113">
            <v>60</v>
          </cell>
          <cell r="G113">
            <v>1</v>
          </cell>
          <cell r="H113">
            <v>22</v>
          </cell>
          <cell r="I113">
            <v>1</v>
          </cell>
          <cell r="J113">
            <v>10</v>
          </cell>
          <cell r="K113">
            <v>1</v>
          </cell>
          <cell r="L113">
            <v>28</v>
          </cell>
          <cell r="M113" t="str">
            <v>班级已满</v>
          </cell>
          <cell r="N113">
            <v>3</v>
          </cell>
          <cell r="O113">
            <v>50</v>
          </cell>
          <cell r="P113">
            <v>1</v>
          </cell>
          <cell r="Q113">
            <v>18</v>
          </cell>
          <cell r="R113">
            <v>1</v>
          </cell>
          <cell r="S113">
            <v>22</v>
          </cell>
          <cell r="T113">
            <v>1</v>
          </cell>
          <cell r="U113">
            <v>10</v>
          </cell>
        </row>
        <row r="114">
          <cell r="C114" t="str">
            <v>墨玉县萨依巴格乡渠首村幼儿园</v>
          </cell>
          <cell r="D114">
            <v>9</v>
          </cell>
          <cell r="E114">
            <v>5</v>
          </cell>
          <cell r="F114">
            <v>109</v>
          </cell>
          <cell r="G114">
            <v>2</v>
          </cell>
          <cell r="H114">
            <v>39</v>
          </cell>
          <cell r="I114">
            <v>1</v>
          </cell>
          <cell r="J114">
            <v>23</v>
          </cell>
          <cell r="K114">
            <v>2</v>
          </cell>
          <cell r="L114">
            <v>47</v>
          </cell>
          <cell r="M114" t="str">
            <v>可容纳</v>
          </cell>
          <cell r="N114">
            <v>7</v>
          </cell>
          <cell r="O114">
            <v>143</v>
          </cell>
          <cell r="P114">
            <v>4</v>
          </cell>
          <cell r="Q114">
            <v>81</v>
          </cell>
          <cell r="R114">
            <v>2</v>
          </cell>
          <cell r="S114">
            <v>39</v>
          </cell>
          <cell r="T114">
            <v>1</v>
          </cell>
          <cell r="U114">
            <v>23</v>
          </cell>
        </row>
        <row r="115">
          <cell r="C115" t="str">
            <v>墨玉县萨依巴格乡堆外萨依巴格村幼儿园</v>
          </cell>
          <cell r="D115">
            <v>3</v>
          </cell>
          <cell r="E115">
            <v>3</v>
          </cell>
          <cell r="F115">
            <v>43</v>
          </cell>
          <cell r="G115">
            <v>1</v>
          </cell>
          <cell r="H115">
            <v>11</v>
          </cell>
          <cell r="I115">
            <v>1</v>
          </cell>
          <cell r="J115">
            <v>13</v>
          </cell>
          <cell r="K115">
            <v>1</v>
          </cell>
          <cell r="L115">
            <v>19</v>
          </cell>
          <cell r="M115" t="str">
            <v>班级已满</v>
          </cell>
          <cell r="N115">
            <v>3</v>
          </cell>
          <cell r="O115">
            <v>43</v>
          </cell>
          <cell r="P115">
            <v>1</v>
          </cell>
          <cell r="Q115">
            <v>19</v>
          </cell>
          <cell r="R115">
            <v>1</v>
          </cell>
          <cell r="S115">
            <v>11</v>
          </cell>
          <cell r="T115">
            <v>1</v>
          </cell>
          <cell r="U115">
            <v>13</v>
          </cell>
        </row>
        <row r="116">
          <cell r="C116" t="str">
            <v>墨玉县萨依巴格乡博斯坦库勒村幼儿园</v>
          </cell>
          <cell r="D116">
            <v>6</v>
          </cell>
          <cell r="E116">
            <v>4</v>
          </cell>
          <cell r="F116">
            <v>79</v>
          </cell>
          <cell r="G116">
            <v>1</v>
          </cell>
          <cell r="H116">
            <v>24</v>
          </cell>
          <cell r="I116">
            <v>1</v>
          </cell>
          <cell r="J116">
            <v>14</v>
          </cell>
          <cell r="K116">
            <v>2</v>
          </cell>
          <cell r="L116">
            <v>41</v>
          </cell>
          <cell r="M116" t="str">
            <v>可容纳</v>
          </cell>
          <cell r="N116">
            <v>4</v>
          </cell>
          <cell r="O116">
            <v>71</v>
          </cell>
          <cell r="P116">
            <v>2</v>
          </cell>
          <cell r="Q116">
            <v>33</v>
          </cell>
          <cell r="R116">
            <v>1</v>
          </cell>
          <cell r="S116">
            <v>24</v>
          </cell>
          <cell r="T116">
            <v>1</v>
          </cell>
          <cell r="U116">
            <v>14</v>
          </cell>
        </row>
        <row r="117">
          <cell r="C117" t="str">
            <v>墨玉县萨依巴格乡乌鲁格阿塔村幼儿园</v>
          </cell>
          <cell r="D117">
            <v>3</v>
          </cell>
          <cell r="E117">
            <v>3</v>
          </cell>
          <cell r="F117">
            <v>17</v>
          </cell>
          <cell r="G117">
            <v>1</v>
          </cell>
          <cell r="H117">
            <v>7</v>
          </cell>
          <cell r="I117">
            <v>1</v>
          </cell>
          <cell r="J117">
            <v>3</v>
          </cell>
          <cell r="K117">
            <v>1</v>
          </cell>
          <cell r="L117">
            <v>7</v>
          </cell>
          <cell r="M117" t="str">
            <v>班级已满</v>
          </cell>
          <cell r="N117">
            <v>3</v>
          </cell>
          <cell r="O117">
            <v>23</v>
          </cell>
          <cell r="P117">
            <v>1</v>
          </cell>
          <cell r="Q117">
            <v>13</v>
          </cell>
          <cell r="R117">
            <v>1</v>
          </cell>
          <cell r="S117">
            <v>7</v>
          </cell>
          <cell r="T117">
            <v>1</v>
          </cell>
          <cell r="U117">
            <v>3</v>
          </cell>
        </row>
        <row r="118">
          <cell r="C118" t="str">
            <v>墨玉县萨依巴格乡博斯坦村幼儿园</v>
          </cell>
          <cell r="D118">
            <v>3</v>
          </cell>
          <cell r="E118">
            <v>3</v>
          </cell>
          <cell r="F118">
            <v>15</v>
          </cell>
          <cell r="G118">
            <v>1</v>
          </cell>
          <cell r="H118">
            <v>6</v>
          </cell>
          <cell r="I118">
            <v>1</v>
          </cell>
          <cell r="J118">
            <v>1</v>
          </cell>
          <cell r="K118">
            <v>1</v>
          </cell>
          <cell r="L118">
            <v>8</v>
          </cell>
          <cell r="M118" t="str">
            <v>班级已满</v>
          </cell>
          <cell r="N118">
            <v>3</v>
          </cell>
          <cell r="O118">
            <v>10</v>
          </cell>
          <cell r="P118">
            <v>1</v>
          </cell>
          <cell r="Q118">
            <v>3</v>
          </cell>
          <cell r="R118">
            <v>1</v>
          </cell>
          <cell r="S118">
            <v>6</v>
          </cell>
          <cell r="T118">
            <v>1</v>
          </cell>
          <cell r="U118">
            <v>1</v>
          </cell>
        </row>
        <row r="119">
          <cell r="C119" t="str">
            <v>墨玉县萨依巴格乡幼儿园</v>
          </cell>
          <cell r="D119">
            <v>5</v>
          </cell>
          <cell r="E119">
            <v>3</v>
          </cell>
          <cell r="F119">
            <v>82</v>
          </cell>
          <cell r="G119">
            <v>1</v>
          </cell>
          <cell r="H119">
            <v>30</v>
          </cell>
          <cell r="I119">
            <v>1</v>
          </cell>
          <cell r="J119">
            <v>14</v>
          </cell>
          <cell r="K119">
            <v>1</v>
          </cell>
          <cell r="L119">
            <v>38</v>
          </cell>
          <cell r="M119" t="str">
            <v>可容纳</v>
          </cell>
          <cell r="N119">
            <v>4</v>
          </cell>
          <cell r="O119">
            <v>72</v>
          </cell>
          <cell r="P119">
            <v>2</v>
          </cell>
          <cell r="Q119">
            <v>28</v>
          </cell>
          <cell r="R119">
            <v>1</v>
          </cell>
          <cell r="S119">
            <v>30</v>
          </cell>
          <cell r="T119">
            <v>1</v>
          </cell>
          <cell r="U119">
            <v>14</v>
          </cell>
        </row>
        <row r="120">
          <cell r="C120" t="str">
            <v>墨玉县萨依巴格乡托格热苏小学幼儿园</v>
          </cell>
          <cell r="D120">
            <v>6</v>
          </cell>
          <cell r="E120">
            <v>3</v>
          </cell>
          <cell r="F120">
            <v>43</v>
          </cell>
          <cell r="G120">
            <v>1</v>
          </cell>
          <cell r="H120">
            <v>14</v>
          </cell>
          <cell r="I120">
            <v>1</v>
          </cell>
          <cell r="J120">
            <v>15</v>
          </cell>
          <cell r="K120">
            <v>1</v>
          </cell>
          <cell r="L120">
            <v>14</v>
          </cell>
          <cell r="M120" t="str">
            <v>可容纳</v>
          </cell>
          <cell r="N120">
            <v>4</v>
          </cell>
          <cell r="O120">
            <v>56</v>
          </cell>
          <cell r="P120">
            <v>2</v>
          </cell>
          <cell r="Q120">
            <v>27</v>
          </cell>
          <cell r="R120">
            <v>1</v>
          </cell>
          <cell r="S120">
            <v>14</v>
          </cell>
          <cell r="T120">
            <v>1</v>
          </cell>
          <cell r="U120">
            <v>15</v>
          </cell>
        </row>
        <row r="121">
          <cell r="C121" t="str">
            <v>墨玉县萨依巴格乡乌尊阿热勒小学幼儿园</v>
          </cell>
          <cell r="D121">
            <v>5</v>
          </cell>
          <cell r="E121">
            <v>2</v>
          </cell>
          <cell r="F121">
            <v>13</v>
          </cell>
          <cell r="G121">
            <v>1</v>
          </cell>
          <cell r="H121">
            <v>9</v>
          </cell>
          <cell r="I121">
            <v>0</v>
          </cell>
          <cell r="J121">
            <v>0</v>
          </cell>
          <cell r="K121">
            <v>1</v>
          </cell>
          <cell r="L121">
            <v>4</v>
          </cell>
          <cell r="M121" t="str">
            <v>可容纳</v>
          </cell>
          <cell r="N121">
            <v>2</v>
          </cell>
          <cell r="O121">
            <v>20</v>
          </cell>
          <cell r="P121">
            <v>1</v>
          </cell>
          <cell r="Q121">
            <v>11</v>
          </cell>
          <cell r="R121">
            <v>1</v>
          </cell>
          <cell r="S121">
            <v>9</v>
          </cell>
          <cell r="T121">
            <v>0</v>
          </cell>
          <cell r="U121">
            <v>0</v>
          </cell>
        </row>
        <row r="122">
          <cell r="C122" t="str">
            <v>墨玉县萨依巴格乡普喀小学幼儿园</v>
          </cell>
          <cell r="D122">
            <v>3</v>
          </cell>
          <cell r="E122">
            <v>3</v>
          </cell>
          <cell r="F122">
            <v>21</v>
          </cell>
          <cell r="G122">
            <v>1</v>
          </cell>
          <cell r="H122">
            <v>4</v>
          </cell>
          <cell r="I122">
            <v>1</v>
          </cell>
          <cell r="J122">
            <v>6</v>
          </cell>
          <cell r="K122">
            <v>1</v>
          </cell>
          <cell r="L122">
            <v>11</v>
          </cell>
          <cell r="M122" t="str">
            <v>可容纳</v>
          </cell>
          <cell r="N122">
            <v>2</v>
          </cell>
          <cell r="O122">
            <v>24</v>
          </cell>
          <cell r="P122">
            <v>1</v>
          </cell>
          <cell r="Q122">
            <v>14</v>
          </cell>
        </row>
        <row r="122">
          <cell r="S122">
            <v>4</v>
          </cell>
          <cell r="T122">
            <v>1</v>
          </cell>
          <cell r="U122">
            <v>6</v>
          </cell>
        </row>
        <row r="123">
          <cell r="C123" t="str">
            <v>墨玉县萨依巴格乡其格勒克小学幼儿园</v>
          </cell>
          <cell r="D123">
            <v>3</v>
          </cell>
          <cell r="E123">
            <v>3</v>
          </cell>
          <cell r="F123">
            <v>32</v>
          </cell>
          <cell r="G123">
            <v>1</v>
          </cell>
          <cell r="H123">
            <v>4</v>
          </cell>
          <cell r="I123">
            <v>1</v>
          </cell>
          <cell r="J123">
            <v>4</v>
          </cell>
          <cell r="K123">
            <v>1</v>
          </cell>
          <cell r="L123">
            <v>24</v>
          </cell>
          <cell r="M123" t="str">
            <v>可容纳</v>
          </cell>
          <cell r="N123">
            <v>2</v>
          </cell>
          <cell r="O123">
            <v>20</v>
          </cell>
          <cell r="P123">
            <v>1</v>
          </cell>
          <cell r="Q123">
            <v>12</v>
          </cell>
        </row>
        <row r="123">
          <cell r="S123">
            <v>4</v>
          </cell>
          <cell r="T123">
            <v>1</v>
          </cell>
          <cell r="U123">
            <v>4</v>
          </cell>
        </row>
        <row r="124">
          <cell r="C124" t="str">
            <v>墨玉县萨依巴格乡托喀亚村幼儿园</v>
          </cell>
          <cell r="D124">
            <v>3</v>
          </cell>
          <cell r="E124">
            <v>0</v>
          </cell>
          <cell r="F124">
            <v>0</v>
          </cell>
        </row>
        <row r="124">
          <cell r="M124" t="str">
            <v/>
          </cell>
          <cell r="N124">
            <v>0</v>
          </cell>
          <cell r="O124">
            <v>0</v>
          </cell>
        </row>
        <row r="125">
          <cell r="C125" t="str">
            <v>墨玉县吐外特乡苏盖特力克村幼儿园</v>
          </cell>
          <cell r="D125">
            <v>9</v>
          </cell>
          <cell r="E125">
            <v>5</v>
          </cell>
          <cell r="F125">
            <v>127</v>
          </cell>
          <cell r="G125">
            <v>2</v>
          </cell>
          <cell r="H125">
            <v>36</v>
          </cell>
          <cell r="I125">
            <v>1</v>
          </cell>
          <cell r="J125">
            <v>26</v>
          </cell>
          <cell r="K125">
            <v>2</v>
          </cell>
          <cell r="L125">
            <v>65</v>
          </cell>
          <cell r="M125" t="str">
            <v>可容纳</v>
          </cell>
          <cell r="N125">
            <v>5</v>
          </cell>
          <cell r="O125">
            <v>114</v>
          </cell>
          <cell r="P125">
            <v>2</v>
          </cell>
          <cell r="Q125">
            <v>52</v>
          </cell>
          <cell r="R125">
            <v>2</v>
          </cell>
          <cell r="S125">
            <v>36</v>
          </cell>
          <cell r="T125">
            <v>1</v>
          </cell>
          <cell r="U125">
            <v>26</v>
          </cell>
        </row>
        <row r="126">
          <cell r="C126" t="str">
            <v>墨玉县吐外特乡库木博依村幼儿园</v>
          </cell>
          <cell r="D126">
            <v>6</v>
          </cell>
          <cell r="E126">
            <v>4</v>
          </cell>
          <cell r="F126">
            <v>96</v>
          </cell>
          <cell r="G126">
            <v>1</v>
          </cell>
          <cell r="H126">
            <v>32</v>
          </cell>
          <cell r="I126">
            <v>1</v>
          </cell>
          <cell r="J126">
            <v>12</v>
          </cell>
          <cell r="K126">
            <v>2</v>
          </cell>
          <cell r="L126">
            <v>52</v>
          </cell>
          <cell r="M126" t="str">
            <v>可容纳</v>
          </cell>
          <cell r="N126">
            <v>5</v>
          </cell>
          <cell r="O126">
            <v>80</v>
          </cell>
          <cell r="P126">
            <v>2</v>
          </cell>
          <cell r="Q126">
            <v>36</v>
          </cell>
          <cell r="R126">
            <v>2</v>
          </cell>
          <cell r="S126">
            <v>32</v>
          </cell>
          <cell r="T126">
            <v>1</v>
          </cell>
          <cell r="U126">
            <v>12</v>
          </cell>
        </row>
        <row r="127">
          <cell r="C127" t="str">
            <v>墨玉县吐外特乡亚勒古孜托格拉克村幼儿园</v>
          </cell>
          <cell r="D127">
            <v>4</v>
          </cell>
          <cell r="E127">
            <v>3</v>
          </cell>
          <cell r="F127">
            <v>56</v>
          </cell>
          <cell r="G127">
            <v>1</v>
          </cell>
          <cell r="H127">
            <v>16</v>
          </cell>
          <cell r="I127">
            <v>1</v>
          </cell>
          <cell r="J127">
            <v>15</v>
          </cell>
          <cell r="K127">
            <v>1</v>
          </cell>
          <cell r="L127">
            <v>25</v>
          </cell>
          <cell r="M127" t="str">
            <v>班级已满</v>
          </cell>
          <cell r="N127">
            <v>4</v>
          </cell>
          <cell r="O127">
            <v>66</v>
          </cell>
          <cell r="P127">
            <v>2</v>
          </cell>
          <cell r="Q127">
            <v>35</v>
          </cell>
          <cell r="R127">
            <v>1</v>
          </cell>
          <cell r="S127">
            <v>16</v>
          </cell>
          <cell r="T127">
            <v>1</v>
          </cell>
          <cell r="U127">
            <v>15</v>
          </cell>
        </row>
        <row r="128">
          <cell r="C128" t="str">
            <v>墨玉县吐外特乡欧依艾日克村幼儿园</v>
          </cell>
          <cell r="D128">
            <v>9</v>
          </cell>
          <cell r="E128">
            <v>3</v>
          </cell>
          <cell r="F128">
            <v>83</v>
          </cell>
          <cell r="G128">
            <v>1</v>
          </cell>
          <cell r="H128">
            <v>30</v>
          </cell>
          <cell r="I128">
            <v>1</v>
          </cell>
          <cell r="J128">
            <v>20</v>
          </cell>
          <cell r="K128">
            <v>1</v>
          </cell>
          <cell r="L128">
            <v>33</v>
          </cell>
          <cell r="M128" t="str">
            <v>可容纳</v>
          </cell>
          <cell r="N128">
            <v>4</v>
          </cell>
          <cell r="O128">
            <v>92</v>
          </cell>
          <cell r="P128">
            <v>2</v>
          </cell>
          <cell r="Q128">
            <v>42</v>
          </cell>
          <cell r="R128">
            <v>1</v>
          </cell>
          <cell r="S128">
            <v>30</v>
          </cell>
          <cell r="T128">
            <v>1</v>
          </cell>
          <cell r="U128">
            <v>20</v>
          </cell>
        </row>
        <row r="129">
          <cell r="C129" t="str">
            <v>墨玉县吐外特乡托合玛克村幼儿园</v>
          </cell>
          <cell r="D129">
            <v>12</v>
          </cell>
          <cell r="E129">
            <v>5</v>
          </cell>
          <cell r="F129">
            <v>108</v>
          </cell>
          <cell r="G129">
            <v>2</v>
          </cell>
          <cell r="H129">
            <v>33</v>
          </cell>
          <cell r="I129">
            <v>1</v>
          </cell>
          <cell r="J129">
            <v>21</v>
          </cell>
          <cell r="K129">
            <v>2</v>
          </cell>
          <cell r="L129">
            <v>54</v>
          </cell>
          <cell r="M129" t="str">
            <v>可容纳</v>
          </cell>
          <cell r="N129">
            <v>5</v>
          </cell>
          <cell r="O129">
            <v>93</v>
          </cell>
          <cell r="P129">
            <v>2</v>
          </cell>
          <cell r="Q129">
            <v>39</v>
          </cell>
          <cell r="R129">
            <v>2</v>
          </cell>
          <cell r="S129">
            <v>33</v>
          </cell>
          <cell r="T129">
            <v>1</v>
          </cell>
          <cell r="U129">
            <v>21</v>
          </cell>
        </row>
        <row r="130">
          <cell r="C130" t="str">
            <v>墨玉县吐外特乡恰尔巴格小学幼儿园</v>
          </cell>
          <cell r="D130">
            <v>6</v>
          </cell>
          <cell r="E130">
            <v>3</v>
          </cell>
          <cell r="F130">
            <v>62</v>
          </cell>
          <cell r="G130">
            <v>1</v>
          </cell>
          <cell r="H130">
            <v>12</v>
          </cell>
          <cell r="I130">
            <v>1</v>
          </cell>
          <cell r="J130">
            <v>15</v>
          </cell>
          <cell r="K130">
            <v>1</v>
          </cell>
          <cell r="L130">
            <v>35</v>
          </cell>
          <cell r="M130" t="str">
            <v>可容纳</v>
          </cell>
          <cell r="N130">
            <v>4</v>
          </cell>
          <cell r="O130">
            <v>65</v>
          </cell>
          <cell r="P130">
            <v>2</v>
          </cell>
          <cell r="Q130">
            <v>38</v>
          </cell>
          <cell r="R130">
            <v>1</v>
          </cell>
          <cell r="S130">
            <v>12</v>
          </cell>
          <cell r="T130">
            <v>1</v>
          </cell>
          <cell r="U130">
            <v>15</v>
          </cell>
        </row>
        <row r="131">
          <cell r="C131" t="str">
            <v>墨玉县吐外特乡和平村幼儿园</v>
          </cell>
          <cell r="D131">
            <v>6</v>
          </cell>
          <cell r="E131">
            <v>0</v>
          </cell>
          <cell r="F131">
            <v>0</v>
          </cell>
        </row>
        <row r="131">
          <cell r="M131" t="str">
            <v/>
          </cell>
          <cell r="N131">
            <v>0</v>
          </cell>
          <cell r="O131">
            <v>0</v>
          </cell>
        </row>
        <row r="132">
          <cell r="C132" t="str">
            <v>墨玉县吐外特乡库特来木村幼儿园</v>
          </cell>
          <cell r="D132">
            <v>6</v>
          </cell>
          <cell r="E132">
            <v>0</v>
          </cell>
          <cell r="F132">
            <v>0</v>
          </cell>
        </row>
        <row r="132">
          <cell r="M132" t="str">
            <v/>
          </cell>
          <cell r="N132">
            <v>0</v>
          </cell>
          <cell r="O132">
            <v>0</v>
          </cell>
        </row>
        <row r="133">
          <cell r="C133" t="str">
            <v>墨玉县吐外特乡萨亚特村幼儿园</v>
          </cell>
          <cell r="D133">
            <v>6</v>
          </cell>
          <cell r="E133">
            <v>0</v>
          </cell>
          <cell r="F133">
            <v>0</v>
          </cell>
        </row>
        <row r="133">
          <cell r="M133" t="str">
            <v/>
          </cell>
          <cell r="N133">
            <v>0</v>
          </cell>
          <cell r="O133">
            <v>0</v>
          </cell>
        </row>
        <row r="134">
          <cell r="C134" t="str">
            <v>墨玉县托胡拉乡花园村幼儿园</v>
          </cell>
          <cell r="D134">
            <v>3</v>
          </cell>
          <cell r="E134">
            <v>3</v>
          </cell>
          <cell r="F134">
            <v>54</v>
          </cell>
          <cell r="G134">
            <v>1</v>
          </cell>
          <cell r="H134">
            <v>16</v>
          </cell>
          <cell r="I134">
            <v>1</v>
          </cell>
          <cell r="J134">
            <v>15</v>
          </cell>
          <cell r="K134">
            <v>1</v>
          </cell>
          <cell r="L134">
            <v>23</v>
          </cell>
          <cell r="M134" t="str">
            <v>班级已满</v>
          </cell>
          <cell r="N134">
            <v>3</v>
          </cell>
          <cell r="O134">
            <v>55</v>
          </cell>
          <cell r="P134">
            <v>2</v>
          </cell>
          <cell r="Q134">
            <v>40</v>
          </cell>
          <cell r="R134">
            <v>1</v>
          </cell>
          <cell r="S134">
            <v>15</v>
          </cell>
        </row>
        <row r="135">
          <cell r="C135" t="str">
            <v>墨玉县托胡拉乡托胡拉村幼儿园</v>
          </cell>
          <cell r="D135">
            <v>12</v>
          </cell>
          <cell r="E135">
            <v>9</v>
          </cell>
          <cell r="F135">
            <v>225</v>
          </cell>
          <cell r="G135">
            <v>3</v>
          </cell>
          <cell r="H135">
            <v>68</v>
          </cell>
          <cell r="I135">
            <v>3</v>
          </cell>
          <cell r="J135">
            <v>64</v>
          </cell>
          <cell r="K135">
            <v>3</v>
          </cell>
          <cell r="L135">
            <v>93</v>
          </cell>
          <cell r="M135" t="str">
            <v>可容纳</v>
          </cell>
          <cell r="N135">
            <v>11</v>
          </cell>
          <cell r="O135">
            <v>217</v>
          </cell>
          <cell r="P135">
            <v>5</v>
          </cell>
          <cell r="Q135">
            <v>99</v>
          </cell>
          <cell r="R135">
            <v>3</v>
          </cell>
          <cell r="S135">
            <v>55</v>
          </cell>
          <cell r="T135">
            <v>3</v>
          </cell>
          <cell r="U135">
            <v>63</v>
          </cell>
        </row>
        <row r="136">
          <cell r="C136" t="str">
            <v>墨玉县托胡拉乡红光村幼儿园</v>
          </cell>
          <cell r="D136">
            <v>9</v>
          </cell>
          <cell r="E136">
            <v>5</v>
          </cell>
          <cell r="F136">
            <v>110</v>
          </cell>
          <cell r="G136">
            <v>2</v>
          </cell>
          <cell r="H136">
            <v>37</v>
          </cell>
          <cell r="I136">
            <v>1</v>
          </cell>
          <cell r="J136">
            <v>27</v>
          </cell>
          <cell r="K136">
            <v>2</v>
          </cell>
          <cell r="L136">
            <v>46</v>
          </cell>
          <cell r="M136" t="str">
            <v>可容纳</v>
          </cell>
          <cell r="N136">
            <v>6</v>
          </cell>
          <cell r="O136">
            <v>130</v>
          </cell>
          <cell r="P136">
            <v>3</v>
          </cell>
          <cell r="Q136">
            <v>66</v>
          </cell>
          <cell r="R136">
            <v>2</v>
          </cell>
          <cell r="S136">
            <v>37</v>
          </cell>
          <cell r="T136">
            <v>1</v>
          </cell>
          <cell r="U136">
            <v>27</v>
          </cell>
        </row>
        <row r="137">
          <cell r="C137" t="str">
            <v>墨玉县托胡拉乡阿亚古热村幼儿园</v>
          </cell>
          <cell r="D137">
            <v>6</v>
          </cell>
          <cell r="E137">
            <v>0</v>
          </cell>
          <cell r="F137">
            <v>0</v>
          </cell>
        </row>
        <row r="137">
          <cell r="M137" t="str">
            <v>可容纳</v>
          </cell>
          <cell r="N137">
            <v>4</v>
          </cell>
          <cell r="O137">
            <v>57</v>
          </cell>
          <cell r="P137">
            <v>2</v>
          </cell>
          <cell r="Q137">
            <v>27</v>
          </cell>
          <cell r="R137">
            <v>1</v>
          </cell>
          <cell r="S137">
            <v>14</v>
          </cell>
          <cell r="T137">
            <v>1</v>
          </cell>
          <cell r="U137">
            <v>16</v>
          </cell>
        </row>
        <row r="138">
          <cell r="C138" t="str">
            <v>墨玉县托胡拉乡包日其村幼儿园</v>
          </cell>
          <cell r="D138">
            <v>6</v>
          </cell>
          <cell r="E138">
            <v>0</v>
          </cell>
          <cell r="F138">
            <v>0</v>
          </cell>
        </row>
        <row r="138">
          <cell r="M138" t="str">
            <v/>
          </cell>
          <cell r="N138">
            <v>0</v>
          </cell>
          <cell r="O138">
            <v>0</v>
          </cell>
        </row>
        <row r="139">
          <cell r="C139" t="str">
            <v>墨玉县托胡拉乡英巴格小学幼儿园</v>
          </cell>
          <cell r="D139">
            <v>5</v>
          </cell>
          <cell r="E139">
            <v>0</v>
          </cell>
          <cell r="F139">
            <v>0</v>
          </cell>
        </row>
        <row r="139">
          <cell r="M139" t="str">
            <v/>
          </cell>
          <cell r="N139">
            <v>0</v>
          </cell>
          <cell r="O139">
            <v>0</v>
          </cell>
        </row>
        <row r="140">
          <cell r="C140" t="str">
            <v>墨玉县托胡拉乡英尧勒小学幼儿园</v>
          </cell>
          <cell r="D140">
            <v>5</v>
          </cell>
          <cell r="E140">
            <v>0</v>
          </cell>
          <cell r="F140">
            <v>0</v>
          </cell>
        </row>
        <row r="140">
          <cell r="M140" t="str">
            <v/>
          </cell>
          <cell r="N140">
            <v>0</v>
          </cell>
          <cell r="O140">
            <v>0</v>
          </cell>
        </row>
        <row r="141">
          <cell r="C141" t="str">
            <v>墨玉县托胡拉乡布古其小学幼儿园</v>
          </cell>
          <cell r="D141">
            <v>5</v>
          </cell>
          <cell r="E141">
            <v>0</v>
          </cell>
          <cell r="F141">
            <v>0</v>
          </cell>
        </row>
        <row r="141">
          <cell r="M141" t="str">
            <v/>
          </cell>
          <cell r="N141">
            <v>0</v>
          </cell>
          <cell r="O141">
            <v>0</v>
          </cell>
        </row>
        <row r="142">
          <cell r="C142" t="str">
            <v>墨玉县乌尔其乡霍什阿瓦提村幼儿园</v>
          </cell>
          <cell r="D142">
            <v>9</v>
          </cell>
          <cell r="E142">
            <v>5</v>
          </cell>
          <cell r="F142">
            <v>102</v>
          </cell>
          <cell r="G142">
            <v>2</v>
          </cell>
          <cell r="H142">
            <v>36</v>
          </cell>
          <cell r="I142">
            <v>1</v>
          </cell>
          <cell r="J142">
            <v>26</v>
          </cell>
          <cell r="K142">
            <v>2</v>
          </cell>
          <cell r="L142">
            <v>40</v>
          </cell>
          <cell r="M142" t="str">
            <v>可容纳</v>
          </cell>
          <cell r="N142">
            <v>5</v>
          </cell>
          <cell r="O142">
            <v>110</v>
          </cell>
          <cell r="P142">
            <v>2</v>
          </cell>
          <cell r="Q142">
            <v>48</v>
          </cell>
          <cell r="R142">
            <v>2</v>
          </cell>
          <cell r="S142">
            <v>36</v>
          </cell>
          <cell r="T142">
            <v>1</v>
          </cell>
          <cell r="U142">
            <v>26</v>
          </cell>
        </row>
        <row r="143">
          <cell r="C143" t="str">
            <v>墨玉县乌尔其乡东风幼儿园</v>
          </cell>
          <cell r="D143">
            <v>9</v>
          </cell>
          <cell r="E143">
            <v>3</v>
          </cell>
          <cell r="F143">
            <v>36</v>
          </cell>
          <cell r="G143">
            <v>1</v>
          </cell>
          <cell r="H143">
            <v>11</v>
          </cell>
          <cell r="I143">
            <v>1</v>
          </cell>
          <cell r="J143">
            <v>7</v>
          </cell>
          <cell r="K143">
            <v>1</v>
          </cell>
          <cell r="L143">
            <v>18</v>
          </cell>
          <cell r="M143" t="str">
            <v>可容纳</v>
          </cell>
          <cell r="N143">
            <v>3</v>
          </cell>
          <cell r="O143">
            <v>32</v>
          </cell>
          <cell r="P143">
            <v>1</v>
          </cell>
          <cell r="Q143">
            <v>14</v>
          </cell>
          <cell r="R143">
            <v>1</v>
          </cell>
          <cell r="S143">
            <v>11</v>
          </cell>
          <cell r="T143">
            <v>1</v>
          </cell>
          <cell r="U143">
            <v>7</v>
          </cell>
        </row>
        <row r="144">
          <cell r="C144" t="str">
            <v>墨玉县乌尔其乡塔瓦尕孜村幼儿园</v>
          </cell>
          <cell r="D144">
            <v>3</v>
          </cell>
          <cell r="E144">
            <v>3</v>
          </cell>
          <cell r="F144">
            <v>36</v>
          </cell>
          <cell r="G144">
            <v>1</v>
          </cell>
          <cell r="H144">
            <v>8</v>
          </cell>
          <cell r="I144">
            <v>1</v>
          </cell>
          <cell r="J144">
            <v>6</v>
          </cell>
          <cell r="K144">
            <v>1</v>
          </cell>
          <cell r="L144">
            <v>22</v>
          </cell>
          <cell r="M144" t="str">
            <v>班级已满</v>
          </cell>
          <cell r="N144">
            <v>3</v>
          </cell>
          <cell r="O144">
            <v>28</v>
          </cell>
          <cell r="P144">
            <v>1</v>
          </cell>
          <cell r="Q144">
            <v>14</v>
          </cell>
          <cell r="R144">
            <v>1</v>
          </cell>
          <cell r="S144">
            <v>8</v>
          </cell>
          <cell r="T144">
            <v>1</v>
          </cell>
          <cell r="U144">
            <v>6</v>
          </cell>
        </row>
        <row r="145">
          <cell r="C145" t="str">
            <v>墨玉县乌尔其乡乔坎吉勒尕村幼儿园</v>
          </cell>
          <cell r="D145">
            <v>6</v>
          </cell>
          <cell r="E145">
            <v>3</v>
          </cell>
          <cell r="F145">
            <v>40</v>
          </cell>
          <cell r="G145">
            <v>1</v>
          </cell>
          <cell r="H145">
            <v>13</v>
          </cell>
          <cell r="I145">
            <v>1</v>
          </cell>
          <cell r="J145">
            <v>8</v>
          </cell>
          <cell r="K145">
            <v>1</v>
          </cell>
          <cell r="L145">
            <v>19</v>
          </cell>
          <cell r="M145" t="str">
            <v>可容纳</v>
          </cell>
          <cell r="N145">
            <v>3</v>
          </cell>
          <cell r="O145">
            <v>45</v>
          </cell>
          <cell r="P145">
            <v>1</v>
          </cell>
          <cell r="Q145">
            <v>24</v>
          </cell>
          <cell r="R145">
            <v>1</v>
          </cell>
          <cell r="S145">
            <v>13</v>
          </cell>
          <cell r="T145">
            <v>1</v>
          </cell>
          <cell r="U145">
            <v>8</v>
          </cell>
        </row>
        <row r="146">
          <cell r="C146" t="str">
            <v>墨玉县乌尔其乡阿瓦提村幼儿园</v>
          </cell>
          <cell r="D146">
            <v>9</v>
          </cell>
          <cell r="E146">
            <v>5</v>
          </cell>
          <cell r="F146">
            <v>88</v>
          </cell>
          <cell r="G146">
            <v>2</v>
          </cell>
          <cell r="H146">
            <v>35</v>
          </cell>
          <cell r="I146">
            <v>1</v>
          </cell>
          <cell r="J146">
            <v>16</v>
          </cell>
          <cell r="K146">
            <v>2</v>
          </cell>
          <cell r="L146">
            <v>37</v>
          </cell>
          <cell r="M146" t="str">
            <v>可容纳</v>
          </cell>
          <cell r="N146">
            <v>5</v>
          </cell>
          <cell r="O146">
            <v>103</v>
          </cell>
          <cell r="P146">
            <v>2</v>
          </cell>
          <cell r="Q146">
            <v>52</v>
          </cell>
          <cell r="R146">
            <v>2</v>
          </cell>
          <cell r="S146">
            <v>35</v>
          </cell>
          <cell r="T146">
            <v>1</v>
          </cell>
          <cell r="U146">
            <v>16</v>
          </cell>
        </row>
        <row r="147">
          <cell r="C147" t="str">
            <v>墨玉县乌尔其乡希坎尔库木什幼儿园</v>
          </cell>
          <cell r="D147">
            <v>5</v>
          </cell>
          <cell r="E147">
            <v>2</v>
          </cell>
          <cell r="F147">
            <v>23</v>
          </cell>
          <cell r="G147">
            <v>1</v>
          </cell>
          <cell r="H147">
            <v>9</v>
          </cell>
          <cell r="I147">
            <v>0</v>
          </cell>
          <cell r="J147">
            <v>0</v>
          </cell>
          <cell r="K147">
            <v>1</v>
          </cell>
          <cell r="L147">
            <v>14</v>
          </cell>
          <cell r="M147" t="str">
            <v>可容纳</v>
          </cell>
          <cell r="N147">
            <v>3</v>
          </cell>
          <cell r="O147">
            <v>41</v>
          </cell>
          <cell r="P147">
            <v>2</v>
          </cell>
          <cell r="Q147">
            <v>32</v>
          </cell>
          <cell r="R147">
            <v>1</v>
          </cell>
          <cell r="S147">
            <v>9</v>
          </cell>
          <cell r="T147">
            <v>0</v>
          </cell>
          <cell r="U147">
            <v>0</v>
          </cell>
        </row>
        <row r="148">
          <cell r="C148" t="str">
            <v>墨玉县乌尔其乡阿勒米勒克村幼儿园</v>
          </cell>
          <cell r="D148">
            <v>6</v>
          </cell>
          <cell r="E148">
            <v>0</v>
          </cell>
          <cell r="F148">
            <v>0</v>
          </cell>
        </row>
        <row r="148">
          <cell r="M148" t="str">
            <v/>
          </cell>
          <cell r="N148">
            <v>0</v>
          </cell>
          <cell r="O148">
            <v>0</v>
          </cell>
        </row>
        <row r="149">
          <cell r="C149" t="str">
            <v>墨玉县雅瓦乡巴什艾日克村幼儿园</v>
          </cell>
          <cell r="D149">
            <v>9</v>
          </cell>
          <cell r="E149">
            <v>5</v>
          </cell>
          <cell r="F149">
            <v>125</v>
          </cell>
          <cell r="G149">
            <v>2</v>
          </cell>
          <cell r="H149">
            <v>42</v>
          </cell>
          <cell r="I149">
            <v>1</v>
          </cell>
          <cell r="J149">
            <v>18</v>
          </cell>
          <cell r="K149">
            <v>2</v>
          </cell>
          <cell r="L149">
            <v>65</v>
          </cell>
          <cell r="M149" t="str">
            <v>可容纳</v>
          </cell>
          <cell r="N149">
            <v>6</v>
          </cell>
          <cell r="O149">
            <v>119</v>
          </cell>
          <cell r="P149">
            <v>3</v>
          </cell>
          <cell r="Q149">
            <v>59</v>
          </cell>
          <cell r="R149">
            <v>2</v>
          </cell>
          <cell r="S149">
            <v>42</v>
          </cell>
          <cell r="T149">
            <v>1</v>
          </cell>
          <cell r="U149">
            <v>18</v>
          </cell>
        </row>
        <row r="150">
          <cell r="C150" t="str">
            <v>墨玉县雅瓦乡比合勒克村幼儿园</v>
          </cell>
          <cell r="D150">
            <v>6</v>
          </cell>
          <cell r="E150">
            <v>3</v>
          </cell>
          <cell r="F150">
            <v>71</v>
          </cell>
          <cell r="G150">
            <v>1</v>
          </cell>
          <cell r="H150">
            <v>20</v>
          </cell>
          <cell r="I150">
            <v>1</v>
          </cell>
          <cell r="J150">
            <v>16</v>
          </cell>
          <cell r="K150">
            <v>1</v>
          </cell>
          <cell r="L150">
            <v>35</v>
          </cell>
          <cell r="M150" t="str">
            <v>可容纳</v>
          </cell>
          <cell r="N150">
            <v>4</v>
          </cell>
          <cell r="O150">
            <v>82</v>
          </cell>
          <cell r="P150">
            <v>2</v>
          </cell>
          <cell r="Q150">
            <v>46</v>
          </cell>
          <cell r="R150">
            <v>1</v>
          </cell>
          <cell r="S150">
            <v>20</v>
          </cell>
          <cell r="T150">
            <v>1</v>
          </cell>
          <cell r="U150">
            <v>16</v>
          </cell>
        </row>
        <row r="151">
          <cell r="C151" t="str">
            <v>墨玉县雅瓦乡幼儿园</v>
          </cell>
          <cell r="D151">
            <v>6</v>
          </cell>
          <cell r="E151">
            <v>5</v>
          </cell>
          <cell r="F151">
            <v>121</v>
          </cell>
          <cell r="G151">
            <v>2</v>
          </cell>
          <cell r="H151">
            <v>32</v>
          </cell>
          <cell r="I151">
            <v>1</v>
          </cell>
          <cell r="J151">
            <v>29</v>
          </cell>
          <cell r="K151">
            <v>2</v>
          </cell>
          <cell r="L151">
            <v>60</v>
          </cell>
          <cell r="M151" t="str">
            <v>可容纳</v>
          </cell>
          <cell r="N151">
            <v>5</v>
          </cell>
          <cell r="O151">
            <v>93</v>
          </cell>
          <cell r="P151">
            <v>2</v>
          </cell>
          <cell r="Q151">
            <v>32</v>
          </cell>
          <cell r="R151">
            <v>2</v>
          </cell>
          <cell r="S151">
            <v>32</v>
          </cell>
          <cell r="T151">
            <v>1</v>
          </cell>
          <cell r="U151">
            <v>29</v>
          </cell>
        </row>
        <row r="152">
          <cell r="C152" t="str">
            <v>墨玉县雅瓦乡加依铁热克村幼儿园</v>
          </cell>
          <cell r="D152">
            <v>4</v>
          </cell>
          <cell r="E152">
            <v>3</v>
          </cell>
          <cell r="F152">
            <v>64</v>
          </cell>
          <cell r="G152">
            <v>1</v>
          </cell>
          <cell r="H152">
            <v>22</v>
          </cell>
          <cell r="I152">
            <v>1</v>
          </cell>
          <cell r="J152">
            <v>17</v>
          </cell>
          <cell r="K152">
            <v>1</v>
          </cell>
          <cell r="L152">
            <v>25</v>
          </cell>
          <cell r="M152" t="str">
            <v>班级已满</v>
          </cell>
          <cell r="N152">
            <v>4</v>
          </cell>
          <cell r="O152">
            <v>78</v>
          </cell>
          <cell r="P152">
            <v>2</v>
          </cell>
          <cell r="Q152">
            <v>39</v>
          </cell>
          <cell r="R152">
            <v>1</v>
          </cell>
          <cell r="S152">
            <v>22</v>
          </cell>
          <cell r="T152">
            <v>1</v>
          </cell>
          <cell r="U152">
            <v>17</v>
          </cell>
        </row>
        <row r="153">
          <cell r="C153" t="str">
            <v>墨玉县雅瓦乡其来克村幼儿园</v>
          </cell>
          <cell r="D153">
            <v>6</v>
          </cell>
          <cell r="E153">
            <v>3</v>
          </cell>
          <cell r="F153">
            <v>73</v>
          </cell>
          <cell r="G153">
            <v>1</v>
          </cell>
          <cell r="H153">
            <v>24</v>
          </cell>
          <cell r="I153">
            <v>1</v>
          </cell>
          <cell r="J153">
            <v>13</v>
          </cell>
          <cell r="K153">
            <v>1</v>
          </cell>
          <cell r="L153">
            <v>36</v>
          </cell>
          <cell r="M153" t="str">
            <v>可容纳</v>
          </cell>
          <cell r="N153">
            <v>5</v>
          </cell>
          <cell r="O153">
            <v>101</v>
          </cell>
          <cell r="P153">
            <v>3</v>
          </cell>
          <cell r="Q153">
            <v>64</v>
          </cell>
          <cell r="R153">
            <v>1</v>
          </cell>
          <cell r="S153">
            <v>24</v>
          </cell>
          <cell r="T153">
            <v>1</v>
          </cell>
          <cell r="U153">
            <v>13</v>
          </cell>
        </row>
        <row r="154">
          <cell r="C154" t="str">
            <v>墨玉县雅瓦乡阔什科瑞克村幼儿园</v>
          </cell>
          <cell r="D154">
            <v>6</v>
          </cell>
          <cell r="E154">
            <v>3</v>
          </cell>
          <cell r="F154">
            <v>63</v>
          </cell>
          <cell r="G154">
            <v>1</v>
          </cell>
          <cell r="H154">
            <v>24</v>
          </cell>
          <cell r="I154">
            <v>1</v>
          </cell>
          <cell r="J154">
            <v>11</v>
          </cell>
          <cell r="K154">
            <v>1</v>
          </cell>
          <cell r="L154">
            <v>28</v>
          </cell>
          <cell r="M154" t="str">
            <v>可容纳</v>
          </cell>
          <cell r="N154">
            <v>4</v>
          </cell>
          <cell r="O154">
            <v>72</v>
          </cell>
          <cell r="P154">
            <v>2</v>
          </cell>
          <cell r="Q154">
            <v>37</v>
          </cell>
          <cell r="R154">
            <v>1</v>
          </cell>
          <cell r="S154">
            <v>24</v>
          </cell>
          <cell r="T154">
            <v>1</v>
          </cell>
          <cell r="U154">
            <v>11</v>
          </cell>
        </row>
        <row r="155">
          <cell r="C155" t="str">
            <v>墨玉县雅瓦乡阿鲁小学幼儿园</v>
          </cell>
          <cell r="D155">
            <v>5</v>
          </cell>
          <cell r="E155">
            <v>0</v>
          </cell>
          <cell r="F155">
            <v>0</v>
          </cell>
        </row>
        <row r="155">
          <cell r="M155" t="str">
            <v>可容纳</v>
          </cell>
          <cell r="N155">
            <v>4</v>
          </cell>
          <cell r="O155">
            <v>86</v>
          </cell>
          <cell r="P155">
            <v>4</v>
          </cell>
          <cell r="Q155">
            <v>86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C156" t="str">
            <v>墨玉县雅瓦乡依浪古鲁克村幼儿园</v>
          </cell>
          <cell r="D156">
            <v>9</v>
          </cell>
          <cell r="E156">
            <v>0</v>
          </cell>
          <cell r="F156">
            <v>0</v>
          </cell>
        </row>
        <row r="156">
          <cell r="M156" t="str">
            <v/>
          </cell>
          <cell r="N156">
            <v>0</v>
          </cell>
          <cell r="O156">
            <v>0</v>
          </cell>
        </row>
        <row r="157">
          <cell r="C157" t="str">
            <v>墨玉县雅瓦乡明木小学幼儿园</v>
          </cell>
          <cell r="D157">
            <v>9</v>
          </cell>
          <cell r="E157">
            <v>0</v>
          </cell>
          <cell r="F157">
            <v>0</v>
          </cell>
        </row>
        <row r="157">
          <cell r="M157" t="str">
            <v/>
          </cell>
          <cell r="N157">
            <v>0</v>
          </cell>
          <cell r="O157">
            <v>0</v>
          </cell>
        </row>
        <row r="158">
          <cell r="C158" t="str">
            <v>墨玉县雅瓦乡库格达依村幼儿园</v>
          </cell>
          <cell r="D158">
            <v>9</v>
          </cell>
          <cell r="E158">
            <v>0</v>
          </cell>
          <cell r="F158">
            <v>0</v>
          </cell>
        </row>
        <row r="158">
          <cell r="M158" t="str">
            <v/>
          </cell>
          <cell r="N158">
            <v>0</v>
          </cell>
          <cell r="O158">
            <v>0</v>
          </cell>
        </row>
        <row r="159">
          <cell r="C159" t="str">
            <v>墨玉县雅瓦乡塘开希村幼儿园</v>
          </cell>
          <cell r="D159">
            <v>6</v>
          </cell>
          <cell r="E159">
            <v>0</v>
          </cell>
          <cell r="F159">
            <v>0</v>
          </cell>
        </row>
        <row r="159">
          <cell r="M159" t="str">
            <v/>
          </cell>
          <cell r="N159">
            <v>0</v>
          </cell>
          <cell r="O159">
            <v>0</v>
          </cell>
        </row>
        <row r="160">
          <cell r="C160" t="str">
            <v>墨玉县雅瓦乡恰先拜巴扎村幼儿园</v>
          </cell>
          <cell r="D160">
            <v>6</v>
          </cell>
          <cell r="E160">
            <v>0</v>
          </cell>
          <cell r="F160">
            <v>0</v>
          </cell>
        </row>
        <row r="160">
          <cell r="M160" t="str">
            <v/>
          </cell>
          <cell r="N160">
            <v>0</v>
          </cell>
          <cell r="O160">
            <v>0</v>
          </cell>
        </row>
        <row r="161">
          <cell r="C161" t="str">
            <v>墨玉县英也尔乡葡萄园小学幼儿园</v>
          </cell>
          <cell r="D161">
            <v>5</v>
          </cell>
          <cell r="E161">
            <v>3</v>
          </cell>
          <cell r="F161">
            <v>24</v>
          </cell>
          <cell r="G161">
            <v>1</v>
          </cell>
          <cell r="H161">
            <v>5</v>
          </cell>
          <cell r="I161">
            <v>1</v>
          </cell>
          <cell r="J161">
            <v>2</v>
          </cell>
          <cell r="K161">
            <v>1</v>
          </cell>
          <cell r="L161">
            <v>17</v>
          </cell>
          <cell r="M161" t="str">
            <v>可容纳</v>
          </cell>
          <cell r="N161">
            <v>3</v>
          </cell>
          <cell r="O161">
            <v>21</v>
          </cell>
          <cell r="P161">
            <v>1</v>
          </cell>
          <cell r="Q161">
            <v>14</v>
          </cell>
          <cell r="R161">
            <v>1</v>
          </cell>
          <cell r="S161">
            <v>5</v>
          </cell>
          <cell r="T161">
            <v>1</v>
          </cell>
          <cell r="U161">
            <v>2</v>
          </cell>
        </row>
        <row r="162">
          <cell r="C162" t="str">
            <v>墨玉县英也尔乡库木亚依拉克村幼儿园</v>
          </cell>
          <cell r="D162">
            <v>6</v>
          </cell>
          <cell r="E162">
            <v>6</v>
          </cell>
          <cell r="F162">
            <v>134</v>
          </cell>
          <cell r="G162">
            <v>2</v>
          </cell>
          <cell r="H162">
            <v>36</v>
          </cell>
          <cell r="I162">
            <v>2</v>
          </cell>
          <cell r="J162">
            <v>35</v>
          </cell>
          <cell r="K162">
            <v>2</v>
          </cell>
          <cell r="L162">
            <v>63</v>
          </cell>
          <cell r="M162" t="str">
            <v>可容纳</v>
          </cell>
          <cell r="N162">
            <v>5</v>
          </cell>
          <cell r="O162">
            <v>100</v>
          </cell>
          <cell r="P162">
            <v>2</v>
          </cell>
          <cell r="Q162">
            <v>29</v>
          </cell>
          <cell r="R162">
            <v>2</v>
          </cell>
          <cell r="S162">
            <v>36</v>
          </cell>
          <cell r="T162">
            <v>1</v>
          </cell>
          <cell r="U162">
            <v>35</v>
          </cell>
        </row>
        <row r="163">
          <cell r="C163" t="str">
            <v>墨玉县英也尔乡米力克阿瓦提村幼儿园</v>
          </cell>
          <cell r="D163">
            <v>6</v>
          </cell>
          <cell r="E163">
            <v>4</v>
          </cell>
          <cell r="F163">
            <v>86</v>
          </cell>
          <cell r="G163">
            <v>1</v>
          </cell>
          <cell r="H163">
            <v>25</v>
          </cell>
          <cell r="I163">
            <v>1</v>
          </cell>
          <cell r="J163">
            <v>17</v>
          </cell>
          <cell r="K163">
            <v>2</v>
          </cell>
          <cell r="L163">
            <v>44</v>
          </cell>
          <cell r="M163" t="str">
            <v>可容纳</v>
          </cell>
          <cell r="N163">
            <v>4</v>
          </cell>
          <cell r="O163">
            <v>71</v>
          </cell>
          <cell r="P163">
            <v>2</v>
          </cell>
          <cell r="Q163">
            <v>29</v>
          </cell>
          <cell r="R163">
            <v>1</v>
          </cell>
          <cell r="S163">
            <v>25</v>
          </cell>
          <cell r="T163">
            <v>1</v>
          </cell>
          <cell r="U163">
            <v>17</v>
          </cell>
        </row>
        <row r="164">
          <cell r="C164" t="str">
            <v>墨玉县英也尔乡苏库鲁克村幼儿园</v>
          </cell>
          <cell r="D164">
            <v>6</v>
          </cell>
          <cell r="E164">
            <v>3</v>
          </cell>
          <cell r="F164">
            <v>37</v>
          </cell>
          <cell r="G164">
            <v>1</v>
          </cell>
          <cell r="H164">
            <v>7</v>
          </cell>
          <cell r="I164">
            <v>1</v>
          </cell>
          <cell r="J164">
            <v>12</v>
          </cell>
          <cell r="K164">
            <v>1</v>
          </cell>
          <cell r="L164">
            <v>18</v>
          </cell>
          <cell r="M164" t="str">
            <v>可容纳</v>
          </cell>
          <cell r="N164">
            <v>3</v>
          </cell>
          <cell r="O164">
            <v>37</v>
          </cell>
          <cell r="P164">
            <v>1</v>
          </cell>
          <cell r="Q164">
            <v>18</v>
          </cell>
          <cell r="R164">
            <v>1</v>
          </cell>
          <cell r="S164">
            <v>7</v>
          </cell>
          <cell r="T164">
            <v>1</v>
          </cell>
          <cell r="U164">
            <v>12</v>
          </cell>
        </row>
        <row r="165">
          <cell r="C165" t="str">
            <v>墨玉县英也尔乡斯亚巴格村幼儿园</v>
          </cell>
          <cell r="D165">
            <v>6</v>
          </cell>
          <cell r="E165">
            <v>6</v>
          </cell>
          <cell r="F165">
            <v>102</v>
          </cell>
          <cell r="G165">
            <v>2</v>
          </cell>
          <cell r="H165">
            <v>29</v>
          </cell>
          <cell r="I165">
            <v>2</v>
          </cell>
          <cell r="J165">
            <v>32</v>
          </cell>
          <cell r="K165">
            <v>2</v>
          </cell>
          <cell r="L165">
            <v>41</v>
          </cell>
          <cell r="M165" t="str">
            <v>可容纳</v>
          </cell>
          <cell r="N165">
            <v>4</v>
          </cell>
          <cell r="O165">
            <v>95</v>
          </cell>
          <cell r="P165">
            <v>2</v>
          </cell>
          <cell r="Q165">
            <v>34</v>
          </cell>
          <cell r="R165">
            <v>1</v>
          </cell>
          <cell r="S165">
            <v>29</v>
          </cell>
          <cell r="T165">
            <v>1</v>
          </cell>
          <cell r="U165">
            <v>32</v>
          </cell>
        </row>
        <row r="166">
          <cell r="C166" t="str">
            <v>墨玉县英也尔乡中心小学幼儿园</v>
          </cell>
          <cell r="D166">
            <v>7</v>
          </cell>
          <cell r="E166">
            <v>0</v>
          </cell>
          <cell r="F166">
            <v>0</v>
          </cell>
        </row>
        <row r="166">
          <cell r="M166" t="str">
            <v/>
          </cell>
          <cell r="N166">
            <v>0</v>
          </cell>
          <cell r="O166">
            <v>0</v>
          </cell>
        </row>
        <row r="167">
          <cell r="C167" t="str">
            <v>墨玉县英也尔乡喀拉巴格小学幼儿园</v>
          </cell>
          <cell r="D167">
            <v>5</v>
          </cell>
          <cell r="E167">
            <v>0</v>
          </cell>
          <cell r="F167">
            <v>0</v>
          </cell>
        </row>
        <row r="167">
          <cell r="M167" t="str">
            <v/>
          </cell>
          <cell r="N167">
            <v>0</v>
          </cell>
          <cell r="O167">
            <v>0</v>
          </cell>
        </row>
        <row r="168">
          <cell r="C168" t="str">
            <v>墨玉县扎瓦镇吾堂村幼儿园</v>
          </cell>
          <cell r="D168">
            <v>9</v>
          </cell>
          <cell r="E168">
            <v>5</v>
          </cell>
          <cell r="F168">
            <v>95</v>
          </cell>
          <cell r="G168">
            <v>2</v>
          </cell>
          <cell r="H168">
            <v>39</v>
          </cell>
          <cell r="I168">
            <v>1</v>
          </cell>
          <cell r="J168">
            <v>11</v>
          </cell>
          <cell r="K168">
            <v>2</v>
          </cell>
          <cell r="L168">
            <v>45</v>
          </cell>
          <cell r="M168" t="str">
            <v>可容纳</v>
          </cell>
          <cell r="N168">
            <v>5</v>
          </cell>
          <cell r="O168">
            <v>100</v>
          </cell>
          <cell r="P168">
            <v>2</v>
          </cell>
          <cell r="Q168">
            <v>50</v>
          </cell>
          <cell r="R168">
            <v>2</v>
          </cell>
          <cell r="S168">
            <v>39</v>
          </cell>
          <cell r="T168">
            <v>1</v>
          </cell>
          <cell r="U168">
            <v>11</v>
          </cell>
        </row>
        <row r="169">
          <cell r="C169" t="str">
            <v>墨玉县扎瓦镇库木艾日克村幼儿园</v>
          </cell>
          <cell r="D169">
            <v>9</v>
          </cell>
          <cell r="E169">
            <v>5</v>
          </cell>
          <cell r="F169">
            <v>142</v>
          </cell>
          <cell r="G169">
            <v>2</v>
          </cell>
          <cell r="H169">
            <v>47</v>
          </cell>
          <cell r="I169">
            <v>1</v>
          </cell>
          <cell r="J169">
            <v>29</v>
          </cell>
          <cell r="K169">
            <v>2</v>
          </cell>
          <cell r="L169">
            <v>66</v>
          </cell>
          <cell r="M169" t="str">
            <v>可容纳</v>
          </cell>
          <cell r="N169">
            <v>6</v>
          </cell>
          <cell r="O169">
            <v>139</v>
          </cell>
          <cell r="P169">
            <v>3</v>
          </cell>
          <cell r="Q169">
            <v>63</v>
          </cell>
          <cell r="R169">
            <v>2</v>
          </cell>
          <cell r="S169">
            <v>47</v>
          </cell>
          <cell r="T169">
            <v>1</v>
          </cell>
          <cell r="U169">
            <v>29</v>
          </cell>
        </row>
        <row r="170">
          <cell r="C170" t="str">
            <v>墨玉县扎瓦镇托盖托格拉克村幼儿园</v>
          </cell>
          <cell r="D170">
            <v>9</v>
          </cell>
          <cell r="E170">
            <v>5</v>
          </cell>
          <cell r="F170">
            <v>121</v>
          </cell>
          <cell r="G170">
            <v>2</v>
          </cell>
          <cell r="H170">
            <v>57</v>
          </cell>
          <cell r="I170">
            <v>1</v>
          </cell>
          <cell r="J170">
            <v>24</v>
          </cell>
          <cell r="K170">
            <v>2</v>
          </cell>
          <cell r="L170">
            <v>40</v>
          </cell>
          <cell r="M170" t="str">
            <v>可容纳</v>
          </cell>
          <cell r="N170">
            <v>6</v>
          </cell>
          <cell r="O170">
            <v>142</v>
          </cell>
          <cell r="P170">
            <v>3</v>
          </cell>
          <cell r="Q170">
            <v>61</v>
          </cell>
          <cell r="R170">
            <v>2</v>
          </cell>
          <cell r="S170">
            <v>57</v>
          </cell>
          <cell r="T170">
            <v>1</v>
          </cell>
          <cell r="U170">
            <v>24</v>
          </cell>
        </row>
        <row r="171">
          <cell r="C171" t="str">
            <v>墨玉县扎瓦镇英吾斯塘小学幼儿园</v>
          </cell>
          <cell r="D171">
            <v>9</v>
          </cell>
          <cell r="E171">
            <v>5</v>
          </cell>
          <cell r="F171">
            <v>119</v>
          </cell>
          <cell r="G171">
            <v>2</v>
          </cell>
          <cell r="H171">
            <v>51</v>
          </cell>
          <cell r="I171">
            <v>1</v>
          </cell>
          <cell r="J171">
            <v>25</v>
          </cell>
          <cell r="K171">
            <v>2</v>
          </cell>
          <cell r="L171">
            <v>43</v>
          </cell>
          <cell r="M171" t="str">
            <v>可容纳</v>
          </cell>
          <cell r="N171">
            <v>6</v>
          </cell>
          <cell r="O171">
            <v>137</v>
          </cell>
          <cell r="P171">
            <v>3</v>
          </cell>
          <cell r="Q171">
            <v>61</v>
          </cell>
          <cell r="R171">
            <v>2</v>
          </cell>
          <cell r="S171">
            <v>51</v>
          </cell>
          <cell r="T171">
            <v>1</v>
          </cell>
          <cell r="U171">
            <v>25</v>
          </cell>
        </row>
        <row r="172">
          <cell r="C172" t="str">
            <v>墨玉县扎瓦镇胡木旦小学幼儿园</v>
          </cell>
          <cell r="D172">
            <v>9</v>
          </cell>
          <cell r="E172">
            <v>5</v>
          </cell>
          <cell r="F172">
            <v>120</v>
          </cell>
          <cell r="G172">
            <v>2</v>
          </cell>
          <cell r="H172">
            <v>27</v>
          </cell>
          <cell r="I172">
            <v>1</v>
          </cell>
          <cell r="J172">
            <v>24</v>
          </cell>
          <cell r="K172">
            <v>2</v>
          </cell>
          <cell r="L172">
            <v>69</v>
          </cell>
          <cell r="M172" t="str">
            <v>可容纳</v>
          </cell>
          <cell r="N172">
            <v>7</v>
          </cell>
          <cell r="O172">
            <v>133</v>
          </cell>
          <cell r="P172">
            <v>4</v>
          </cell>
          <cell r="Q172">
            <v>82</v>
          </cell>
          <cell r="R172">
            <v>2</v>
          </cell>
          <cell r="S172">
            <v>27</v>
          </cell>
          <cell r="T172">
            <v>1</v>
          </cell>
          <cell r="U172">
            <v>24</v>
          </cell>
        </row>
        <row r="173">
          <cell r="C173" t="str">
            <v>墨玉县扎瓦镇依格孜艾日克小学幼儿园</v>
          </cell>
          <cell r="D173">
            <v>9</v>
          </cell>
          <cell r="E173">
            <v>4</v>
          </cell>
          <cell r="F173">
            <v>89</v>
          </cell>
          <cell r="G173">
            <v>1</v>
          </cell>
          <cell r="H173">
            <v>23</v>
          </cell>
          <cell r="I173">
            <v>1</v>
          </cell>
          <cell r="J173">
            <v>21</v>
          </cell>
          <cell r="K173">
            <v>2</v>
          </cell>
          <cell r="L173">
            <v>45</v>
          </cell>
          <cell r="M173" t="str">
            <v>可容纳</v>
          </cell>
          <cell r="N173">
            <v>4</v>
          </cell>
          <cell r="O173">
            <v>83</v>
          </cell>
          <cell r="P173">
            <v>2</v>
          </cell>
          <cell r="Q173">
            <v>39</v>
          </cell>
          <cell r="R173">
            <v>1</v>
          </cell>
          <cell r="S173">
            <v>23</v>
          </cell>
          <cell r="T173">
            <v>1</v>
          </cell>
          <cell r="U173">
            <v>21</v>
          </cell>
        </row>
        <row r="174">
          <cell r="C174" t="str">
            <v>墨玉县扎瓦镇巴夏克其村幼儿园</v>
          </cell>
          <cell r="D174">
            <v>6</v>
          </cell>
          <cell r="E174">
            <v>5</v>
          </cell>
          <cell r="F174">
            <v>93</v>
          </cell>
          <cell r="G174">
            <v>2</v>
          </cell>
          <cell r="H174">
            <v>30</v>
          </cell>
          <cell r="I174">
            <v>1</v>
          </cell>
          <cell r="J174">
            <v>19</v>
          </cell>
          <cell r="K174">
            <v>2</v>
          </cell>
          <cell r="L174">
            <v>44</v>
          </cell>
          <cell r="M174" t="str">
            <v>可容纳</v>
          </cell>
          <cell r="N174">
            <v>5</v>
          </cell>
          <cell r="O174">
            <v>99</v>
          </cell>
          <cell r="P174">
            <v>2</v>
          </cell>
          <cell r="Q174">
            <v>50</v>
          </cell>
          <cell r="R174">
            <v>2</v>
          </cell>
          <cell r="S174">
            <v>30</v>
          </cell>
          <cell r="T174">
            <v>1</v>
          </cell>
          <cell r="U174">
            <v>19</v>
          </cell>
        </row>
        <row r="175">
          <cell r="C175" t="str">
            <v>墨玉县扎瓦镇亚贝希小学幼儿园</v>
          </cell>
          <cell r="D175">
            <v>8</v>
          </cell>
          <cell r="E175">
            <v>5</v>
          </cell>
          <cell r="F175">
            <v>81</v>
          </cell>
          <cell r="G175">
            <v>2</v>
          </cell>
          <cell r="H175">
            <v>27</v>
          </cell>
          <cell r="I175">
            <v>1</v>
          </cell>
          <cell r="J175">
            <v>11</v>
          </cell>
          <cell r="K175">
            <v>2</v>
          </cell>
          <cell r="L175">
            <v>43</v>
          </cell>
          <cell r="M175" t="str">
            <v>可容纳</v>
          </cell>
          <cell r="N175">
            <v>5</v>
          </cell>
          <cell r="O175">
            <v>80</v>
          </cell>
          <cell r="P175">
            <v>2</v>
          </cell>
          <cell r="Q175">
            <v>42</v>
          </cell>
          <cell r="R175">
            <v>2</v>
          </cell>
          <cell r="S175">
            <v>27</v>
          </cell>
          <cell r="T175">
            <v>1</v>
          </cell>
          <cell r="U175">
            <v>11</v>
          </cell>
        </row>
        <row r="176">
          <cell r="C176" t="str">
            <v>墨玉县扎瓦镇吾尔其村幼儿园</v>
          </cell>
          <cell r="D176">
            <v>9</v>
          </cell>
          <cell r="E176">
            <v>4</v>
          </cell>
          <cell r="F176">
            <v>82</v>
          </cell>
          <cell r="G176">
            <v>1</v>
          </cell>
          <cell r="H176">
            <v>25</v>
          </cell>
          <cell r="I176">
            <v>1</v>
          </cell>
          <cell r="J176">
            <v>12</v>
          </cell>
          <cell r="K176">
            <v>2</v>
          </cell>
          <cell r="L176">
            <v>45</v>
          </cell>
          <cell r="M176" t="str">
            <v>可容纳</v>
          </cell>
          <cell r="N176">
            <v>4</v>
          </cell>
          <cell r="O176">
            <v>87</v>
          </cell>
          <cell r="P176">
            <v>2</v>
          </cell>
          <cell r="Q176">
            <v>50</v>
          </cell>
          <cell r="R176">
            <v>1</v>
          </cell>
          <cell r="S176">
            <v>25</v>
          </cell>
          <cell r="T176">
            <v>1</v>
          </cell>
          <cell r="U176">
            <v>12</v>
          </cell>
        </row>
        <row r="177">
          <cell r="C177" t="str">
            <v>墨玉县扎瓦镇蓝天幼儿园</v>
          </cell>
          <cell r="D177">
            <v>6</v>
          </cell>
          <cell r="E177">
            <v>6</v>
          </cell>
          <cell r="F177">
            <v>162</v>
          </cell>
          <cell r="G177">
            <v>2</v>
          </cell>
          <cell r="H177">
            <v>51</v>
          </cell>
          <cell r="I177">
            <v>2</v>
          </cell>
          <cell r="J177">
            <v>47</v>
          </cell>
          <cell r="K177">
            <v>2</v>
          </cell>
          <cell r="L177">
            <v>64</v>
          </cell>
          <cell r="M177" t="str">
            <v>班级已满</v>
          </cell>
          <cell r="N177">
            <v>6</v>
          </cell>
          <cell r="O177">
            <v>148</v>
          </cell>
          <cell r="P177">
            <v>2</v>
          </cell>
          <cell r="Q177">
            <v>50</v>
          </cell>
          <cell r="R177">
            <v>2</v>
          </cell>
          <cell r="S177">
            <v>51</v>
          </cell>
          <cell r="T177">
            <v>2</v>
          </cell>
          <cell r="U177">
            <v>47</v>
          </cell>
        </row>
        <row r="178">
          <cell r="C178" t="str">
            <v>墨玉县扎瓦镇托格拉克村幼儿园</v>
          </cell>
          <cell r="D178">
            <v>6</v>
          </cell>
          <cell r="E178">
            <v>0</v>
          </cell>
          <cell r="F178">
            <v>0</v>
          </cell>
        </row>
        <row r="178">
          <cell r="M178" t="str">
            <v/>
          </cell>
          <cell r="N178">
            <v>0</v>
          </cell>
          <cell r="O178">
            <v>0</v>
          </cell>
        </row>
        <row r="179">
          <cell r="C179" t="str">
            <v>墨玉县扎瓦镇硝尔鲁克艾日克村幼儿园</v>
          </cell>
          <cell r="D179">
            <v>4</v>
          </cell>
          <cell r="E179">
            <v>0</v>
          </cell>
          <cell r="F179">
            <v>0</v>
          </cell>
        </row>
        <row r="179">
          <cell r="M179" t="str">
            <v/>
          </cell>
          <cell r="N179">
            <v>0</v>
          </cell>
          <cell r="O179">
            <v>0</v>
          </cell>
        </row>
        <row r="180">
          <cell r="C180" t="str">
            <v>墨玉县扎瓦镇乔坎吉勒尕村幼儿园</v>
          </cell>
          <cell r="D180">
            <v>6</v>
          </cell>
          <cell r="E180">
            <v>0</v>
          </cell>
          <cell r="F180">
            <v>0</v>
          </cell>
        </row>
        <row r="180">
          <cell r="M180" t="str">
            <v/>
          </cell>
          <cell r="N180">
            <v>0</v>
          </cell>
          <cell r="O180">
            <v>0</v>
          </cell>
        </row>
        <row r="181">
          <cell r="C181" t="str">
            <v>墨玉县扎瓦镇托甫恰村幼儿园</v>
          </cell>
          <cell r="D181">
            <v>6</v>
          </cell>
          <cell r="E181">
            <v>0</v>
          </cell>
          <cell r="F181">
            <v>0</v>
          </cell>
        </row>
        <row r="181">
          <cell r="M181" t="str">
            <v/>
          </cell>
          <cell r="N181">
            <v>0</v>
          </cell>
          <cell r="O181">
            <v>0</v>
          </cell>
        </row>
        <row r="182">
          <cell r="C182" t="str">
            <v>墨玉县扎瓦镇博格达依艾日克村幼儿园</v>
          </cell>
          <cell r="D182">
            <v>6</v>
          </cell>
          <cell r="E182">
            <v>0</v>
          </cell>
          <cell r="F182">
            <v>0</v>
          </cell>
        </row>
        <row r="182">
          <cell r="M182" t="str">
            <v/>
          </cell>
          <cell r="N182">
            <v>0</v>
          </cell>
          <cell r="O182">
            <v>0</v>
          </cell>
        </row>
        <row r="183">
          <cell r="C183" t="str">
            <v>墨玉县扎瓦镇托格拉亚村幼儿园</v>
          </cell>
          <cell r="D183">
            <v>9</v>
          </cell>
          <cell r="E183">
            <v>0</v>
          </cell>
          <cell r="F183">
            <v>0</v>
          </cell>
        </row>
        <row r="183">
          <cell r="M183" t="str">
            <v/>
          </cell>
          <cell r="N183">
            <v>0</v>
          </cell>
          <cell r="O183">
            <v>0</v>
          </cell>
        </row>
        <row r="186">
          <cell r="D186">
            <v>70</v>
          </cell>
          <cell r="E186">
            <v>31</v>
          </cell>
          <cell r="F186">
            <v>733</v>
          </cell>
          <cell r="G186">
            <v>10</v>
          </cell>
          <cell r="H186">
            <v>235</v>
          </cell>
          <cell r="I186">
            <v>10</v>
          </cell>
          <cell r="J186">
            <v>197</v>
          </cell>
          <cell r="K186">
            <v>11</v>
          </cell>
          <cell r="L186">
            <v>301</v>
          </cell>
          <cell r="M186">
            <v>0</v>
          </cell>
          <cell r="N186">
            <v>36</v>
          </cell>
          <cell r="O186">
            <v>782</v>
          </cell>
          <cell r="P186">
            <v>16</v>
          </cell>
          <cell r="Q186">
            <v>350</v>
          </cell>
          <cell r="R186">
            <v>12</v>
          </cell>
          <cell r="S186">
            <v>235</v>
          </cell>
          <cell r="T186">
            <v>8</v>
          </cell>
          <cell r="U186">
            <v>197</v>
          </cell>
        </row>
        <row r="187">
          <cell r="D187">
            <v>2100</v>
          </cell>
        </row>
        <row r="187">
          <cell r="S187">
            <v>0</v>
          </cell>
        </row>
        <row r="187">
          <cell r="U18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17"/>
  <sheetViews>
    <sheetView tabSelected="1" view="pageBreakPreview" zoomScale="55" zoomScaleNormal="40" workbookViewId="0">
      <selection activeCell="A14" sqref="$A14:$XFD14"/>
    </sheetView>
  </sheetViews>
  <sheetFormatPr defaultColWidth="8.73148148148148" defaultRowHeight="14.4"/>
  <cols>
    <col min="1" max="1" width="4.63888888888889" customWidth="1"/>
    <col min="3" max="3" width="17.6388888888889" customWidth="1"/>
    <col min="4" max="4" width="9.77777777777778" customWidth="1"/>
    <col min="5" max="5" width="7.66666666666667" customWidth="1"/>
    <col min="6" max="6" width="8.33333333333333" customWidth="1"/>
    <col min="7" max="7" width="6.46296296296296" customWidth="1"/>
    <col min="8" max="8" width="9.44444444444444" customWidth="1"/>
    <col min="9" max="9" width="6.77777777777778" customWidth="1"/>
    <col min="10" max="10" width="6.77777777777778" style="3" customWidth="1"/>
    <col min="11" max="11" width="5.77777777777778" customWidth="1"/>
    <col min="12" max="12" width="6.77777777777778" customWidth="1"/>
    <col min="13" max="13" width="5.77777777777778" customWidth="1"/>
    <col min="14" max="14" width="7.22222222222222" customWidth="1"/>
    <col min="15" max="17" width="5.77777777777778" customWidth="1"/>
    <col min="18" max="18" width="7.22222222222222" customWidth="1"/>
    <col min="19" max="21" width="5.77777777777778" customWidth="1"/>
    <col min="22" max="22" width="7.22222222222222" customWidth="1"/>
    <col min="23" max="25" width="5.77777777777778" customWidth="1"/>
    <col min="26" max="26" width="7.22222222222222" customWidth="1"/>
    <col min="27" max="27" width="5.77777777777778" customWidth="1"/>
    <col min="28" max="28" width="20.6018518518519" customWidth="1"/>
    <col min="29" max="31" width="5.77777777777778" customWidth="1"/>
    <col min="32" max="32" width="7.22222222222222" customWidth="1"/>
    <col min="33" max="35" width="5.77777777777778" customWidth="1"/>
    <col min="36" max="36" width="7.88888888888889" customWidth="1"/>
    <col min="37" max="39" width="5.77777777777778" customWidth="1"/>
    <col min="40" max="40" width="7.88888888888889" customWidth="1"/>
    <col min="41" max="43" width="5.77777777777778" customWidth="1"/>
    <col min="44" max="44" width="6.11111111111111" customWidth="1"/>
    <col min="45" max="45" width="5.77777777777778" customWidth="1"/>
    <col min="46" max="46" width="7.66666666666667" customWidth="1"/>
  </cols>
  <sheetData>
    <row r="1" ht="35" customHeight="1" spans="1:4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0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72"/>
    </row>
    <row r="2" ht="32" customHeight="1" spans="1:46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1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1" t="s">
        <v>2</v>
      </c>
      <c r="AO2" s="73"/>
      <c r="AP2" s="73"/>
      <c r="AQ2" s="73"/>
      <c r="AR2" s="73"/>
      <c r="AS2" s="73"/>
      <c r="AT2" s="73"/>
    </row>
    <row r="3" s="1" customFormat="1" ht="32" customHeight="1" spans="1:46">
      <c r="A3" s="7" t="s">
        <v>3</v>
      </c>
      <c r="B3" s="8" t="s">
        <v>4</v>
      </c>
      <c r="C3" s="8" t="s">
        <v>5</v>
      </c>
      <c r="D3" s="9" t="s">
        <v>6</v>
      </c>
      <c r="E3" s="10"/>
      <c r="F3" s="11" t="s">
        <v>7</v>
      </c>
      <c r="G3" s="12"/>
      <c r="H3" s="11" t="s">
        <v>8</v>
      </c>
      <c r="I3" s="36"/>
      <c r="J3" s="37" t="s">
        <v>9</v>
      </c>
      <c r="K3" s="38" t="s">
        <v>10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62" t="s">
        <v>11</v>
      </c>
      <c r="AC3" s="38" t="s">
        <v>12</v>
      </c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74"/>
      <c r="AT3" s="75" t="s">
        <v>13</v>
      </c>
    </row>
    <row r="4" s="1" customFormat="1" ht="32" customHeight="1" spans="1:46">
      <c r="A4" s="13"/>
      <c r="B4" s="14"/>
      <c r="C4" s="14"/>
      <c r="D4" s="15"/>
      <c r="E4" s="16"/>
      <c r="F4" s="17"/>
      <c r="G4" s="18"/>
      <c r="H4" s="17"/>
      <c r="I4" s="40"/>
      <c r="J4" s="41"/>
      <c r="K4" s="42" t="s">
        <v>14</v>
      </c>
      <c r="L4" s="43"/>
      <c r="M4" s="43"/>
      <c r="N4" s="43"/>
      <c r="O4" s="44" t="s">
        <v>15</v>
      </c>
      <c r="P4" s="44"/>
      <c r="Q4" s="44"/>
      <c r="R4" s="44"/>
      <c r="S4" s="44" t="s">
        <v>16</v>
      </c>
      <c r="T4" s="44"/>
      <c r="U4" s="44"/>
      <c r="V4" s="44"/>
      <c r="W4" s="44" t="s">
        <v>17</v>
      </c>
      <c r="X4" s="44"/>
      <c r="Y4" s="44"/>
      <c r="Z4" s="44"/>
      <c r="AA4" s="63" t="s">
        <v>18</v>
      </c>
      <c r="AB4" s="64"/>
      <c r="AC4" s="65" t="s">
        <v>14</v>
      </c>
      <c r="AD4" s="66"/>
      <c r="AE4" s="66"/>
      <c r="AF4" s="66"/>
      <c r="AG4" s="47" t="s">
        <v>15</v>
      </c>
      <c r="AH4" s="47"/>
      <c r="AI4" s="47"/>
      <c r="AJ4" s="47"/>
      <c r="AK4" s="47" t="s">
        <v>16</v>
      </c>
      <c r="AL4" s="47"/>
      <c r="AM4" s="47"/>
      <c r="AN4" s="47"/>
      <c r="AO4" s="47" t="s">
        <v>17</v>
      </c>
      <c r="AP4" s="47"/>
      <c r="AQ4" s="47"/>
      <c r="AR4" s="47"/>
      <c r="AS4" s="76" t="s">
        <v>18</v>
      </c>
      <c r="AT4" s="75"/>
    </row>
    <row r="5" s="1" customFormat="1" ht="162" customHeight="1" spans="1:46">
      <c r="A5" s="13"/>
      <c r="B5" s="14"/>
      <c r="C5" s="14"/>
      <c r="D5" s="19" t="s">
        <v>19</v>
      </c>
      <c r="E5" s="20" t="s">
        <v>20</v>
      </c>
      <c r="F5" s="21" t="s">
        <v>21</v>
      </c>
      <c r="G5" s="22" t="s">
        <v>22</v>
      </c>
      <c r="H5" s="19" t="s">
        <v>23</v>
      </c>
      <c r="I5" s="45" t="s">
        <v>24</v>
      </c>
      <c r="J5" s="41"/>
      <c r="K5" s="46" t="s">
        <v>25</v>
      </c>
      <c r="L5" s="47" t="s">
        <v>26</v>
      </c>
      <c r="M5" s="48" t="s">
        <v>27</v>
      </c>
      <c r="N5" s="47" t="s">
        <v>28</v>
      </c>
      <c r="O5" s="47" t="s">
        <v>25</v>
      </c>
      <c r="P5" s="47" t="s">
        <v>26</v>
      </c>
      <c r="Q5" s="47" t="s">
        <v>29</v>
      </c>
      <c r="R5" s="47" t="s">
        <v>30</v>
      </c>
      <c r="S5" s="47" t="s">
        <v>25</v>
      </c>
      <c r="T5" s="47" t="s">
        <v>26</v>
      </c>
      <c r="U5" s="47" t="s">
        <v>29</v>
      </c>
      <c r="V5" s="47" t="s">
        <v>30</v>
      </c>
      <c r="W5" s="47" t="s">
        <v>25</v>
      </c>
      <c r="X5" s="47" t="s">
        <v>26</v>
      </c>
      <c r="Y5" s="47" t="s">
        <v>29</v>
      </c>
      <c r="Z5" s="47" t="s">
        <v>30</v>
      </c>
      <c r="AA5" s="63"/>
      <c r="AB5" s="64"/>
      <c r="AC5" s="46" t="s">
        <v>25</v>
      </c>
      <c r="AD5" s="47" t="s">
        <v>26</v>
      </c>
      <c r="AE5" s="48" t="s">
        <v>27</v>
      </c>
      <c r="AF5" s="47" t="s">
        <v>31</v>
      </c>
      <c r="AG5" s="47" t="s">
        <v>25</v>
      </c>
      <c r="AH5" s="47" t="s">
        <v>26</v>
      </c>
      <c r="AI5" s="47" t="s">
        <v>29</v>
      </c>
      <c r="AJ5" s="47" t="s">
        <v>30</v>
      </c>
      <c r="AK5" s="47" t="s">
        <v>25</v>
      </c>
      <c r="AL5" s="47" t="s">
        <v>26</v>
      </c>
      <c r="AM5" s="47" t="s">
        <v>29</v>
      </c>
      <c r="AN5" s="47" t="s">
        <v>30</v>
      </c>
      <c r="AO5" s="47" t="s">
        <v>25</v>
      </c>
      <c r="AP5" s="47" t="s">
        <v>26</v>
      </c>
      <c r="AQ5" s="47" t="s">
        <v>29</v>
      </c>
      <c r="AR5" s="47" t="s">
        <v>30</v>
      </c>
      <c r="AS5" s="76"/>
      <c r="AT5" s="75"/>
    </row>
    <row r="6" s="2" customFormat="1" ht="45" customHeight="1" spans="1:46">
      <c r="A6" s="23" t="s">
        <v>14</v>
      </c>
      <c r="B6" s="24"/>
      <c r="C6" s="25"/>
      <c r="D6" s="26">
        <f t="shared" ref="D6:I6" si="0">SUBTOTAL(9,D7:D17)</f>
        <v>15240.32</v>
      </c>
      <c r="E6" s="27">
        <f t="shared" si="0"/>
        <v>1460</v>
      </c>
      <c r="F6" s="27">
        <f t="shared" si="0"/>
        <v>14816</v>
      </c>
      <c r="G6" s="27">
        <f t="shared" si="0"/>
        <v>3706</v>
      </c>
      <c r="H6" s="26">
        <f t="shared" si="0"/>
        <v>10256.8</v>
      </c>
      <c r="I6" s="49">
        <f t="shared" si="0"/>
        <v>1257</v>
      </c>
      <c r="J6" s="50">
        <f>MIN(I6,G6,E6)</f>
        <v>1257</v>
      </c>
      <c r="K6" s="51">
        <f t="shared" ref="K6:M6" si="1">SUBTOTAL(9,K7:K17)</f>
        <v>49</v>
      </c>
      <c r="L6" s="27">
        <f t="shared" si="1"/>
        <v>1098</v>
      </c>
      <c r="M6" s="27">
        <f t="shared" si="1"/>
        <v>42</v>
      </c>
      <c r="N6" s="52">
        <f t="shared" ref="N6:N17" si="2">M6/K6</f>
        <v>0.857142857142857</v>
      </c>
      <c r="O6" s="27">
        <f t="shared" ref="O6:Q6" si="3">SUBTOTAL(9,O7:O17)</f>
        <v>24</v>
      </c>
      <c r="P6" s="27">
        <f t="shared" si="3"/>
        <v>502</v>
      </c>
      <c r="Q6" s="27">
        <f t="shared" si="3"/>
        <v>600</v>
      </c>
      <c r="R6" s="59">
        <f>SUMIFS(O7:O17,R7:R17,"达标")/SUM(O7:O17)</f>
        <v>0.916666666666667</v>
      </c>
      <c r="S6" s="27">
        <f t="shared" ref="S6:U6" si="4">SUBTOTAL(9,S7:S17)</f>
        <v>15</v>
      </c>
      <c r="T6" s="27">
        <f t="shared" si="4"/>
        <v>371</v>
      </c>
      <c r="U6" s="27">
        <f t="shared" si="4"/>
        <v>450</v>
      </c>
      <c r="V6" s="59">
        <f>SUMIFS(S7:S17,V7:V17,"达标")/SUM(S7:S17)</f>
        <v>0.733333333333333</v>
      </c>
      <c r="W6" s="27">
        <f t="shared" ref="W6:Y6" si="5">SUBTOTAL(9,W7:W17)</f>
        <v>10</v>
      </c>
      <c r="X6" s="27">
        <f t="shared" si="5"/>
        <v>225</v>
      </c>
      <c r="Y6" s="27">
        <f t="shared" si="5"/>
        <v>350</v>
      </c>
      <c r="Z6" s="59">
        <f>SUMIFS(W7:W17,Z7:Z17,"达标")/SUM(W7:W17)</f>
        <v>0.9</v>
      </c>
      <c r="AA6" s="27">
        <f t="shared" ref="AA6:AE6" si="6">SUBTOTAL(9,AA7:AA17)</f>
        <v>159</v>
      </c>
      <c r="AB6" s="67"/>
      <c r="AC6" s="51">
        <f t="shared" si="6"/>
        <v>42</v>
      </c>
      <c r="AD6" s="27">
        <f t="shared" si="6"/>
        <v>873</v>
      </c>
      <c r="AE6" s="27">
        <f t="shared" si="6"/>
        <v>41</v>
      </c>
      <c r="AF6" s="52">
        <f t="shared" ref="AF6:AF17" si="7">AE6/AC6</f>
        <v>0.976190476190476</v>
      </c>
      <c r="AG6" s="27">
        <f t="shared" ref="AG6:AI6" si="8">SUBTOTAL(9,AG7:AG17)</f>
        <v>20</v>
      </c>
      <c r="AH6" s="27">
        <f t="shared" si="8"/>
        <v>384</v>
      </c>
      <c r="AI6" s="27">
        <f t="shared" si="8"/>
        <v>500</v>
      </c>
      <c r="AJ6" s="59">
        <f>SUMIFS(AG7:AG17,AJ7:AJ17,"达标")/SUM(AG7:AG17)</f>
        <v>1</v>
      </c>
      <c r="AK6" s="27">
        <f t="shared" ref="AK6:AM6" si="9">SUBTOTAL(9,AK7:AK17)</f>
        <v>12</v>
      </c>
      <c r="AL6" s="27">
        <f t="shared" si="9"/>
        <v>276</v>
      </c>
      <c r="AM6" s="27">
        <f t="shared" si="9"/>
        <v>360</v>
      </c>
      <c r="AN6" s="59">
        <f>SUMIFS(AK7:AK17,AN7:AN17,"达标")/SUM(AK7:AK17)</f>
        <v>1</v>
      </c>
      <c r="AO6" s="27">
        <f t="shared" ref="AO6:AQ6" si="10">SUBTOTAL(9,AO7:AO17)</f>
        <v>10</v>
      </c>
      <c r="AP6" s="27">
        <f t="shared" si="10"/>
        <v>213</v>
      </c>
      <c r="AQ6" s="27">
        <f t="shared" si="10"/>
        <v>350</v>
      </c>
      <c r="AR6" s="59">
        <f>SUMIFS(AO7:AO17,AR7:AR17,"达标")/SUM(AO7:AO17)</f>
        <v>0.9</v>
      </c>
      <c r="AS6" s="49">
        <f>SUBTOTAL(9,AS7:AS17)</f>
        <v>384</v>
      </c>
      <c r="AT6" s="77"/>
    </row>
    <row r="7" ht="85" customHeight="1" spans="1:46">
      <c r="A7" s="28">
        <f>SUBTOTAL(103,$B$7:B7)+0</f>
        <v>1</v>
      </c>
      <c r="B7" s="29" t="s">
        <v>32</v>
      </c>
      <c r="C7" s="30" t="s">
        <v>33</v>
      </c>
      <c r="D7" s="31">
        <v>1148.01</v>
      </c>
      <c r="E7" s="31">
        <f t="shared" ref="E7:E17" si="11">ROUND($D7/10.44,0)</f>
        <v>110</v>
      </c>
      <c r="F7" s="31">
        <v>800</v>
      </c>
      <c r="G7" s="31">
        <f t="shared" ref="G7:G17" si="12">ROUND($F7/4,0)</f>
        <v>200</v>
      </c>
      <c r="H7" s="31">
        <v>584.59</v>
      </c>
      <c r="I7" s="53">
        <f t="shared" ref="I7:I17" si="13">ROUND($H7/8.17,0)</f>
        <v>72</v>
      </c>
      <c r="J7" s="54">
        <f t="shared" ref="J7:J17" si="14">IF(MIN(I7,G7,E7)&lt;360,MIN(I7,G7,E7),"360")</f>
        <v>72</v>
      </c>
      <c r="K7" s="28">
        <f t="shared" ref="K7:K17" si="15">O7+S7+W7</f>
        <v>4</v>
      </c>
      <c r="L7" s="29">
        <f t="shared" ref="L7:L17" si="16">P7+T7+X7</f>
        <v>85</v>
      </c>
      <c r="M7" s="29">
        <f t="shared" ref="M7:M17" si="17">SUMIFS(S7,V7,"达标")+SUMIFS(O7,R7,"达标")+SUMIFS(W7,Z7,"达标")</f>
        <v>4</v>
      </c>
      <c r="N7" s="55">
        <f t="shared" si="2"/>
        <v>1</v>
      </c>
      <c r="O7" s="29">
        <f>VLOOKUP($C7,'[1]幼儿园分园 (班额调整)'!$C:$U,14,FALSE)</f>
        <v>2</v>
      </c>
      <c r="P7" s="29">
        <f>VLOOKUP($C7,'[1]幼儿园分园 (班额调整)'!$C:$U,15,FALSE)</f>
        <v>49</v>
      </c>
      <c r="Q7" s="29">
        <f t="shared" ref="Q7:Q17" si="18">O7*25</f>
        <v>50</v>
      </c>
      <c r="R7" s="29" t="str">
        <f t="shared" ref="R7:R17" si="19">IF(P7&lt;=0,"",IF(Q7&gt;=P7,"达标","未达标"))</f>
        <v>达标</v>
      </c>
      <c r="S7" s="29">
        <f>VLOOKUP($C7,'[1]幼儿园分园 (班额调整)'!$C:$U,16,FALSE)</f>
        <v>1</v>
      </c>
      <c r="T7" s="29">
        <f>VLOOKUP($C7,'[1]幼儿园分园 (班额调整)'!$C:$U,17,FALSE)</f>
        <v>21</v>
      </c>
      <c r="U7" s="29">
        <f t="shared" ref="U7:U17" si="20">IF(S7&gt;0,S7*30,"")</f>
        <v>30</v>
      </c>
      <c r="V7" s="29" t="str">
        <f t="shared" ref="V7:V17" si="21">IF(T7&lt;=0,"",IF(U7&gt;=T7,"达标","未达标"))</f>
        <v>达标</v>
      </c>
      <c r="W7" s="29">
        <f>VLOOKUP($C7,'[1]幼儿园分园 (班额调整)'!$C:$U,18,FALSE)</f>
        <v>1</v>
      </c>
      <c r="X7" s="29">
        <f>VLOOKUP($C7,'[1]幼儿园分园 (班额调整)'!$C:$U,19,FALSE)</f>
        <v>15</v>
      </c>
      <c r="Y7" s="29">
        <f t="shared" ref="Y7:Y17" si="22">IF(W7&gt;0,W7*35,"")</f>
        <v>35</v>
      </c>
      <c r="Z7" s="29" t="str">
        <f t="shared" ref="Z7:Z17" si="23">IF(X7&lt;=0,"",IF(Y7&gt;=X7,"达标","未达标"))</f>
        <v>达标</v>
      </c>
      <c r="AA7" s="29">
        <f t="shared" ref="AA7:AA17" si="24">J7-L7</f>
        <v>-13</v>
      </c>
      <c r="AB7" s="68" t="s">
        <v>34</v>
      </c>
      <c r="AC7" s="28">
        <f t="shared" ref="AC7:AC17" si="25">AG7+AK7+AO7</f>
        <v>4</v>
      </c>
      <c r="AD7" s="29">
        <f t="shared" ref="AD7:AD17" si="26">AH7+AL7+AP7</f>
        <v>70</v>
      </c>
      <c r="AE7" s="29">
        <f t="shared" ref="AE7:AE17" si="27">SUMIFS(AK7,AN7,"达标")+SUMIFS(AG7,AJ7,"达标")+SUMIFS(AO7,AR7,"达标")</f>
        <v>4</v>
      </c>
      <c r="AF7" s="55">
        <f t="shared" si="7"/>
        <v>1</v>
      </c>
      <c r="AG7" s="29">
        <f t="shared" ref="AG7:AL7" si="28">O7</f>
        <v>2</v>
      </c>
      <c r="AH7" s="29">
        <f>P7-15</f>
        <v>34</v>
      </c>
      <c r="AI7" s="29">
        <f t="shared" ref="AI7:AI17" si="29">AG7*25</f>
        <v>50</v>
      </c>
      <c r="AJ7" s="29" t="str">
        <f t="shared" ref="AJ7:AJ17" si="30">IF(AH7&lt;=0,"",IF(AI7&gt;=AH7,"达标","未达标"))</f>
        <v>达标</v>
      </c>
      <c r="AK7" s="29">
        <f t="shared" si="28"/>
        <v>1</v>
      </c>
      <c r="AL7" s="29">
        <f t="shared" si="28"/>
        <v>21</v>
      </c>
      <c r="AM7" s="29">
        <f t="shared" ref="AM7:AM17" si="31">IF(AK7&gt;0,AK7*30,"")</f>
        <v>30</v>
      </c>
      <c r="AN7" s="29" t="str">
        <f t="shared" ref="AN7:AN17" si="32">IF(AL7&lt;=0,"",IF(AM7&gt;=AL7,"达标","未达标"))</f>
        <v>达标</v>
      </c>
      <c r="AO7" s="29">
        <f t="shared" ref="AO7:AO17" si="33">W7</f>
        <v>1</v>
      </c>
      <c r="AP7" s="29">
        <f t="shared" ref="AP7:AP17" si="34">X7</f>
        <v>15</v>
      </c>
      <c r="AQ7" s="29">
        <f t="shared" ref="AQ7:AQ17" si="35">IF(AO7&gt;0,AO7*35,"")</f>
        <v>35</v>
      </c>
      <c r="AR7" s="29" t="str">
        <f t="shared" ref="AR7:AR17" si="36">IF(AP7&lt;=0,"",IF(AQ7&gt;=AP7,"达标","未达标"))</f>
        <v>达标</v>
      </c>
      <c r="AS7" s="78">
        <f t="shared" ref="AS7:AS17" si="37">J7-AD7</f>
        <v>2</v>
      </c>
      <c r="AT7" s="79"/>
    </row>
    <row r="8" ht="85" customHeight="1" spans="1:46">
      <c r="A8" s="28">
        <f>SUBTOTAL(103,$B$7:B8)+0</f>
        <v>2</v>
      </c>
      <c r="B8" s="29" t="s">
        <v>32</v>
      </c>
      <c r="C8" s="30" t="s">
        <v>35</v>
      </c>
      <c r="D8" s="31">
        <v>1148.01</v>
      </c>
      <c r="E8" s="31">
        <f t="shared" si="11"/>
        <v>110</v>
      </c>
      <c r="F8" s="31">
        <v>1270</v>
      </c>
      <c r="G8" s="31">
        <f t="shared" si="12"/>
        <v>318</v>
      </c>
      <c r="H8" s="31">
        <v>584.59</v>
      </c>
      <c r="I8" s="53">
        <f t="shared" si="13"/>
        <v>72</v>
      </c>
      <c r="J8" s="54">
        <f t="shared" si="14"/>
        <v>72</v>
      </c>
      <c r="K8" s="28">
        <f t="shared" si="15"/>
        <v>5</v>
      </c>
      <c r="L8" s="29">
        <f t="shared" si="16"/>
        <v>105</v>
      </c>
      <c r="M8" s="29">
        <f t="shared" si="17"/>
        <v>5</v>
      </c>
      <c r="N8" s="55">
        <f t="shared" si="2"/>
        <v>1</v>
      </c>
      <c r="O8" s="29">
        <f>VLOOKUP($C8,'[1]幼儿园分园 (班额调整)'!$C:$U,14,FALSE)</f>
        <v>3</v>
      </c>
      <c r="P8" s="29">
        <f>VLOOKUP($C8,'[1]幼儿园分园 (班额调整)'!$C:$U,15,FALSE)</f>
        <v>53</v>
      </c>
      <c r="Q8" s="29">
        <f t="shared" si="18"/>
        <v>75</v>
      </c>
      <c r="R8" s="29" t="str">
        <f t="shared" si="19"/>
        <v>达标</v>
      </c>
      <c r="S8" s="29">
        <v>1</v>
      </c>
      <c r="T8" s="29">
        <v>27</v>
      </c>
      <c r="U8" s="29">
        <f t="shared" si="20"/>
        <v>30</v>
      </c>
      <c r="V8" s="29" t="str">
        <f t="shared" si="21"/>
        <v>达标</v>
      </c>
      <c r="W8" s="29">
        <v>1</v>
      </c>
      <c r="X8" s="29">
        <v>25</v>
      </c>
      <c r="Y8" s="29">
        <f t="shared" si="22"/>
        <v>35</v>
      </c>
      <c r="Z8" s="29" t="str">
        <f t="shared" si="23"/>
        <v>达标</v>
      </c>
      <c r="AA8" s="29">
        <f t="shared" si="24"/>
        <v>-33</v>
      </c>
      <c r="AB8" s="69" t="s">
        <v>36</v>
      </c>
      <c r="AC8" s="28">
        <f t="shared" si="25"/>
        <v>3</v>
      </c>
      <c r="AD8" s="29">
        <f t="shared" si="26"/>
        <v>70</v>
      </c>
      <c r="AE8" s="29">
        <f t="shared" si="27"/>
        <v>3</v>
      </c>
      <c r="AF8" s="55">
        <f t="shared" si="7"/>
        <v>1</v>
      </c>
      <c r="AG8" s="29">
        <f>O8-2</f>
        <v>1</v>
      </c>
      <c r="AH8" s="29">
        <f>P8-30</f>
        <v>23</v>
      </c>
      <c r="AI8" s="29">
        <f t="shared" si="29"/>
        <v>25</v>
      </c>
      <c r="AJ8" s="29" t="str">
        <f t="shared" si="30"/>
        <v>达标</v>
      </c>
      <c r="AK8" s="29">
        <f t="shared" ref="AK8:AP8" si="38">S8</f>
        <v>1</v>
      </c>
      <c r="AL8" s="29">
        <f>T8-5</f>
        <v>22</v>
      </c>
      <c r="AM8" s="29">
        <f t="shared" si="31"/>
        <v>30</v>
      </c>
      <c r="AN8" s="29" t="str">
        <f t="shared" si="32"/>
        <v>达标</v>
      </c>
      <c r="AO8" s="29">
        <f t="shared" si="38"/>
        <v>1</v>
      </c>
      <c r="AP8" s="29">
        <f t="shared" si="38"/>
        <v>25</v>
      </c>
      <c r="AQ8" s="29">
        <f t="shared" si="35"/>
        <v>35</v>
      </c>
      <c r="AR8" s="29" t="str">
        <f t="shared" si="36"/>
        <v>达标</v>
      </c>
      <c r="AS8" s="78">
        <f t="shared" si="37"/>
        <v>2</v>
      </c>
      <c r="AT8" s="79"/>
    </row>
    <row r="9" ht="85" customHeight="1" spans="1:46">
      <c r="A9" s="28">
        <f>SUBTOTAL(103,$B$7:B9)+0</f>
        <v>3</v>
      </c>
      <c r="B9" s="29" t="s">
        <v>32</v>
      </c>
      <c r="C9" s="30" t="s">
        <v>37</v>
      </c>
      <c r="D9" s="31">
        <v>1148.01</v>
      </c>
      <c r="E9" s="31">
        <f t="shared" si="11"/>
        <v>110</v>
      </c>
      <c r="F9" s="31">
        <v>1200</v>
      </c>
      <c r="G9" s="31">
        <f t="shared" si="12"/>
        <v>300</v>
      </c>
      <c r="H9" s="31">
        <v>584.59</v>
      </c>
      <c r="I9" s="53">
        <f t="shared" si="13"/>
        <v>72</v>
      </c>
      <c r="J9" s="54">
        <f t="shared" si="14"/>
        <v>72</v>
      </c>
      <c r="K9" s="28">
        <f t="shared" si="15"/>
        <v>5</v>
      </c>
      <c r="L9" s="29">
        <f t="shared" si="16"/>
        <v>122</v>
      </c>
      <c r="M9" s="29">
        <f t="shared" si="17"/>
        <v>3</v>
      </c>
      <c r="N9" s="55">
        <f t="shared" si="2"/>
        <v>0.6</v>
      </c>
      <c r="O9" s="29">
        <f>VLOOKUP($C9,'[1]幼儿园分园 (班额调整)'!$C:$U,14,FALSE)</f>
        <v>2</v>
      </c>
      <c r="P9" s="29">
        <f>VLOOKUP($C9,'[1]幼儿园分园 (班额调整)'!$C:$U,15,FALSE)</f>
        <v>51</v>
      </c>
      <c r="Q9" s="29">
        <f t="shared" si="18"/>
        <v>50</v>
      </c>
      <c r="R9" s="29" t="str">
        <f t="shared" si="19"/>
        <v>未达标</v>
      </c>
      <c r="S9" s="29">
        <v>2</v>
      </c>
      <c r="T9" s="29">
        <v>47</v>
      </c>
      <c r="U9" s="29">
        <f t="shared" si="20"/>
        <v>60</v>
      </c>
      <c r="V9" s="29" t="str">
        <f t="shared" si="21"/>
        <v>达标</v>
      </c>
      <c r="W9" s="29">
        <v>1</v>
      </c>
      <c r="X9" s="29">
        <v>24</v>
      </c>
      <c r="Y9" s="29">
        <f t="shared" si="22"/>
        <v>35</v>
      </c>
      <c r="Z9" s="29" t="str">
        <f t="shared" si="23"/>
        <v>达标</v>
      </c>
      <c r="AA9" s="29">
        <f t="shared" si="24"/>
        <v>-50</v>
      </c>
      <c r="AB9" s="69" t="s">
        <v>38</v>
      </c>
      <c r="AC9" s="28">
        <f t="shared" si="25"/>
        <v>3</v>
      </c>
      <c r="AD9" s="29">
        <f t="shared" si="26"/>
        <v>60</v>
      </c>
      <c r="AE9" s="29">
        <f t="shared" si="27"/>
        <v>3</v>
      </c>
      <c r="AF9" s="55">
        <f t="shared" si="7"/>
        <v>1</v>
      </c>
      <c r="AG9" s="29">
        <f>O9-1</f>
        <v>1</v>
      </c>
      <c r="AH9" s="29">
        <f>P9-28</f>
        <v>23</v>
      </c>
      <c r="AI9" s="29">
        <f t="shared" si="29"/>
        <v>25</v>
      </c>
      <c r="AJ9" s="29" t="str">
        <f t="shared" si="30"/>
        <v>达标</v>
      </c>
      <c r="AK9" s="29">
        <f t="shared" ref="AK9:AK13" si="39">S9-1</f>
        <v>1</v>
      </c>
      <c r="AL9" s="29">
        <f>T9-22</f>
        <v>25</v>
      </c>
      <c r="AM9" s="29">
        <f t="shared" si="31"/>
        <v>30</v>
      </c>
      <c r="AN9" s="29" t="str">
        <f t="shared" si="32"/>
        <v>达标</v>
      </c>
      <c r="AO9" s="29">
        <f t="shared" si="33"/>
        <v>1</v>
      </c>
      <c r="AP9" s="29">
        <f>X9-12</f>
        <v>12</v>
      </c>
      <c r="AQ9" s="29">
        <f t="shared" si="35"/>
        <v>35</v>
      </c>
      <c r="AR9" s="29" t="str">
        <f t="shared" si="36"/>
        <v>达标</v>
      </c>
      <c r="AS9" s="78">
        <f t="shared" si="37"/>
        <v>12</v>
      </c>
      <c r="AT9" s="79"/>
    </row>
    <row r="10" ht="87" spans="1:46">
      <c r="A10" s="28">
        <f>SUBTOTAL(103,$B$7:B10)+0</f>
        <v>4</v>
      </c>
      <c r="B10" s="29" t="s">
        <v>39</v>
      </c>
      <c r="C10" s="30" t="s">
        <v>40</v>
      </c>
      <c r="D10" s="31">
        <v>1421.29</v>
      </c>
      <c r="E10" s="31">
        <f t="shared" si="11"/>
        <v>136</v>
      </c>
      <c r="F10" s="31">
        <v>730</v>
      </c>
      <c r="G10" s="31">
        <f t="shared" si="12"/>
        <v>183</v>
      </c>
      <c r="H10" s="31">
        <v>1002.94</v>
      </c>
      <c r="I10" s="53">
        <f t="shared" si="13"/>
        <v>123</v>
      </c>
      <c r="J10" s="54">
        <f t="shared" si="14"/>
        <v>123</v>
      </c>
      <c r="K10" s="28">
        <f t="shared" si="15"/>
        <v>6</v>
      </c>
      <c r="L10" s="29">
        <f t="shared" si="16"/>
        <v>146</v>
      </c>
      <c r="M10" s="29">
        <f t="shared" si="17"/>
        <v>6</v>
      </c>
      <c r="N10" s="55">
        <f t="shared" si="2"/>
        <v>1</v>
      </c>
      <c r="O10" s="29">
        <f>VLOOKUP($C10,'[1]幼儿园分园 (班额调整)'!$C:$U,14,FALSE)</f>
        <v>3</v>
      </c>
      <c r="P10" s="29">
        <f>VLOOKUP($C10,'[1]幼儿园分园 (班额调整)'!$C:$U,15,FALSE)</f>
        <v>70</v>
      </c>
      <c r="Q10" s="29">
        <f t="shared" si="18"/>
        <v>75</v>
      </c>
      <c r="R10" s="29" t="str">
        <f t="shared" si="19"/>
        <v>达标</v>
      </c>
      <c r="S10" s="29">
        <v>2</v>
      </c>
      <c r="T10" s="29">
        <v>46</v>
      </c>
      <c r="U10" s="29">
        <f t="shared" si="20"/>
        <v>60</v>
      </c>
      <c r="V10" s="29" t="str">
        <f t="shared" si="21"/>
        <v>达标</v>
      </c>
      <c r="W10" s="29">
        <v>1</v>
      </c>
      <c r="X10" s="29">
        <v>30</v>
      </c>
      <c r="Y10" s="29">
        <f t="shared" si="22"/>
        <v>35</v>
      </c>
      <c r="Z10" s="29" t="str">
        <f t="shared" si="23"/>
        <v>达标</v>
      </c>
      <c r="AA10" s="29">
        <f t="shared" si="24"/>
        <v>-23</v>
      </c>
      <c r="AB10" s="69" t="s">
        <v>41</v>
      </c>
      <c r="AC10" s="28">
        <f t="shared" si="25"/>
        <v>5</v>
      </c>
      <c r="AD10" s="29">
        <f t="shared" si="26"/>
        <v>120</v>
      </c>
      <c r="AE10" s="29">
        <f t="shared" si="27"/>
        <v>5</v>
      </c>
      <c r="AF10" s="55">
        <f t="shared" si="7"/>
        <v>1</v>
      </c>
      <c r="AG10" s="29">
        <f t="shared" ref="AG10:AG14" si="40">O10</f>
        <v>3</v>
      </c>
      <c r="AH10" s="29">
        <f>P10-10</f>
        <v>60</v>
      </c>
      <c r="AI10" s="29">
        <f t="shared" si="29"/>
        <v>75</v>
      </c>
      <c r="AJ10" s="29" t="str">
        <f t="shared" si="30"/>
        <v>达标</v>
      </c>
      <c r="AK10" s="29">
        <f t="shared" si="39"/>
        <v>1</v>
      </c>
      <c r="AL10" s="29">
        <f>T10-10-6</f>
        <v>30</v>
      </c>
      <c r="AM10" s="29">
        <f t="shared" si="31"/>
        <v>30</v>
      </c>
      <c r="AN10" s="29" t="str">
        <f t="shared" si="32"/>
        <v>达标</v>
      </c>
      <c r="AO10" s="29">
        <f t="shared" si="33"/>
        <v>1</v>
      </c>
      <c r="AP10" s="29">
        <f t="shared" si="34"/>
        <v>30</v>
      </c>
      <c r="AQ10" s="29">
        <f t="shared" si="35"/>
        <v>35</v>
      </c>
      <c r="AR10" s="29" t="str">
        <f t="shared" si="36"/>
        <v>达标</v>
      </c>
      <c r="AS10" s="78">
        <f t="shared" si="37"/>
        <v>3</v>
      </c>
      <c r="AT10" s="79"/>
    </row>
    <row r="11" ht="85" customHeight="1" spans="1:46">
      <c r="A11" s="28">
        <f>SUBTOTAL(103,$B$7:B11)+0</f>
        <v>5</v>
      </c>
      <c r="B11" s="29" t="s">
        <v>42</v>
      </c>
      <c r="C11" s="30" t="s">
        <v>43</v>
      </c>
      <c r="D11" s="31">
        <v>2099.56</v>
      </c>
      <c r="E11" s="31">
        <f t="shared" si="11"/>
        <v>201</v>
      </c>
      <c r="F11" s="31">
        <v>1341</v>
      </c>
      <c r="G11" s="31">
        <f t="shared" si="12"/>
        <v>335</v>
      </c>
      <c r="H11" s="31">
        <v>1459.2</v>
      </c>
      <c r="I11" s="53">
        <f t="shared" si="13"/>
        <v>179</v>
      </c>
      <c r="J11" s="54">
        <f t="shared" si="14"/>
        <v>179</v>
      </c>
      <c r="K11" s="28">
        <f t="shared" si="15"/>
        <v>2</v>
      </c>
      <c r="L11" s="29">
        <f t="shared" si="16"/>
        <v>58</v>
      </c>
      <c r="M11" s="29">
        <f t="shared" si="17"/>
        <v>1</v>
      </c>
      <c r="N11" s="55">
        <f t="shared" si="2"/>
        <v>0.5</v>
      </c>
      <c r="O11" s="29">
        <f>VLOOKUP($C11,'[1]幼儿园分园 (班额调整)'!$C:$U,14,FALSE)</f>
        <v>1</v>
      </c>
      <c r="P11" s="29">
        <f>VLOOKUP($C11,'[1]幼儿园分园 (班额调整)'!$C:$U,15,FALSE)</f>
        <v>25</v>
      </c>
      <c r="Q11" s="29">
        <f t="shared" si="18"/>
        <v>25</v>
      </c>
      <c r="R11" s="29" t="str">
        <f t="shared" si="19"/>
        <v>达标</v>
      </c>
      <c r="S11" s="29">
        <v>1</v>
      </c>
      <c r="T11" s="29">
        <v>33</v>
      </c>
      <c r="U11" s="29">
        <f t="shared" si="20"/>
        <v>30</v>
      </c>
      <c r="V11" s="29" t="str">
        <f t="shared" si="21"/>
        <v>未达标</v>
      </c>
      <c r="W11" s="29">
        <v>0</v>
      </c>
      <c r="X11" s="29">
        <v>0</v>
      </c>
      <c r="Y11" s="29" t="str">
        <f t="shared" si="22"/>
        <v/>
      </c>
      <c r="Z11" s="29" t="str">
        <f t="shared" si="23"/>
        <v/>
      </c>
      <c r="AA11" s="29">
        <f t="shared" si="24"/>
        <v>121</v>
      </c>
      <c r="AB11" s="69" t="s">
        <v>44</v>
      </c>
      <c r="AC11" s="28">
        <f t="shared" si="25"/>
        <v>2</v>
      </c>
      <c r="AD11" s="29">
        <f t="shared" si="26"/>
        <v>53</v>
      </c>
      <c r="AE11" s="29">
        <f t="shared" si="27"/>
        <v>2</v>
      </c>
      <c r="AF11" s="55">
        <f t="shared" si="7"/>
        <v>1</v>
      </c>
      <c r="AG11" s="29">
        <f t="shared" ref="AG11:AK11" si="41">O11</f>
        <v>1</v>
      </c>
      <c r="AH11" s="29">
        <f t="shared" si="41"/>
        <v>25</v>
      </c>
      <c r="AI11" s="29">
        <f t="shared" si="29"/>
        <v>25</v>
      </c>
      <c r="AJ11" s="29" t="str">
        <f t="shared" si="30"/>
        <v>达标</v>
      </c>
      <c r="AK11" s="29">
        <f t="shared" si="41"/>
        <v>1</v>
      </c>
      <c r="AL11" s="29">
        <f>T11-5</f>
        <v>28</v>
      </c>
      <c r="AM11" s="29">
        <f t="shared" si="31"/>
        <v>30</v>
      </c>
      <c r="AN11" s="29" t="str">
        <f t="shared" si="32"/>
        <v>达标</v>
      </c>
      <c r="AO11" s="29">
        <f t="shared" si="33"/>
        <v>0</v>
      </c>
      <c r="AP11" s="29">
        <f t="shared" si="34"/>
        <v>0</v>
      </c>
      <c r="AQ11" s="29" t="str">
        <f t="shared" si="35"/>
        <v/>
      </c>
      <c r="AR11" s="29" t="str">
        <f t="shared" si="36"/>
        <v/>
      </c>
      <c r="AS11" s="78">
        <f t="shared" si="37"/>
        <v>126</v>
      </c>
      <c r="AT11" s="79"/>
    </row>
    <row r="12" ht="85" customHeight="1" spans="1:46">
      <c r="A12" s="28">
        <f>SUBTOTAL(103,$B$7:B12)+0</f>
        <v>6</v>
      </c>
      <c r="B12" s="29" t="s">
        <v>42</v>
      </c>
      <c r="C12" s="30" t="s">
        <v>45</v>
      </c>
      <c r="D12" s="31">
        <v>1020</v>
      </c>
      <c r="E12" s="31">
        <f t="shared" si="11"/>
        <v>98</v>
      </c>
      <c r="F12" s="31">
        <v>724</v>
      </c>
      <c r="G12" s="31">
        <f t="shared" si="12"/>
        <v>181</v>
      </c>
      <c r="H12" s="31">
        <v>716</v>
      </c>
      <c r="I12" s="53">
        <f t="shared" si="13"/>
        <v>88</v>
      </c>
      <c r="J12" s="54">
        <f t="shared" si="14"/>
        <v>88</v>
      </c>
      <c r="K12" s="28">
        <f t="shared" si="15"/>
        <v>5</v>
      </c>
      <c r="L12" s="29">
        <f t="shared" si="16"/>
        <v>110</v>
      </c>
      <c r="M12" s="29">
        <f t="shared" si="17"/>
        <v>5</v>
      </c>
      <c r="N12" s="55">
        <f t="shared" si="2"/>
        <v>1</v>
      </c>
      <c r="O12" s="29">
        <f>VLOOKUP($C12,'[1]幼儿园分园 (班额调整)'!$C:$U,14,FALSE)</f>
        <v>2</v>
      </c>
      <c r="P12" s="29">
        <f>VLOOKUP($C12,'[1]幼儿园分园 (班额调整)'!$C:$U,15,FALSE)</f>
        <v>50</v>
      </c>
      <c r="Q12" s="29">
        <f t="shared" si="18"/>
        <v>50</v>
      </c>
      <c r="R12" s="29" t="str">
        <f t="shared" si="19"/>
        <v>达标</v>
      </c>
      <c r="S12" s="29">
        <v>2</v>
      </c>
      <c r="T12" s="29">
        <v>37</v>
      </c>
      <c r="U12" s="29">
        <f t="shared" si="20"/>
        <v>60</v>
      </c>
      <c r="V12" s="29" t="str">
        <f t="shared" si="21"/>
        <v>达标</v>
      </c>
      <c r="W12" s="29">
        <v>1</v>
      </c>
      <c r="X12" s="29">
        <v>23</v>
      </c>
      <c r="Y12" s="29">
        <f t="shared" si="22"/>
        <v>35</v>
      </c>
      <c r="Z12" s="29" t="str">
        <f t="shared" si="23"/>
        <v>达标</v>
      </c>
      <c r="AA12" s="29">
        <f t="shared" si="24"/>
        <v>-22</v>
      </c>
      <c r="AB12" s="69" t="s">
        <v>46</v>
      </c>
      <c r="AC12" s="28">
        <f t="shared" si="25"/>
        <v>4</v>
      </c>
      <c r="AD12" s="29">
        <f t="shared" si="26"/>
        <v>85</v>
      </c>
      <c r="AE12" s="29">
        <f t="shared" si="27"/>
        <v>4</v>
      </c>
      <c r="AF12" s="55">
        <f t="shared" si="7"/>
        <v>1</v>
      </c>
      <c r="AG12" s="29">
        <f t="shared" si="40"/>
        <v>2</v>
      </c>
      <c r="AH12" s="29">
        <f>P12-15</f>
        <v>35</v>
      </c>
      <c r="AI12" s="29">
        <f t="shared" si="29"/>
        <v>50</v>
      </c>
      <c r="AJ12" s="29" t="str">
        <f t="shared" si="30"/>
        <v>达标</v>
      </c>
      <c r="AK12" s="29">
        <f t="shared" si="39"/>
        <v>1</v>
      </c>
      <c r="AL12" s="29">
        <f>T12-10</f>
        <v>27</v>
      </c>
      <c r="AM12" s="29">
        <f t="shared" si="31"/>
        <v>30</v>
      </c>
      <c r="AN12" s="29" t="str">
        <f t="shared" si="32"/>
        <v>达标</v>
      </c>
      <c r="AO12" s="29">
        <f t="shared" si="33"/>
        <v>1</v>
      </c>
      <c r="AP12" s="29">
        <f t="shared" si="34"/>
        <v>23</v>
      </c>
      <c r="AQ12" s="29">
        <f t="shared" si="35"/>
        <v>35</v>
      </c>
      <c r="AR12" s="29" t="str">
        <f t="shared" si="36"/>
        <v>达标</v>
      </c>
      <c r="AS12" s="78">
        <f t="shared" si="37"/>
        <v>3</v>
      </c>
      <c r="AT12" s="79"/>
    </row>
    <row r="13" ht="85" customHeight="1" spans="1:46">
      <c r="A13" s="28">
        <f>SUBTOTAL(103,$B$7:B13)+0</f>
        <v>7</v>
      </c>
      <c r="B13" s="29" t="s">
        <v>47</v>
      </c>
      <c r="C13" s="30" t="s">
        <v>48</v>
      </c>
      <c r="D13" s="31">
        <v>1408</v>
      </c>
      <c r="E13" s="31">
        <f t="shared" si="11"/>
        <v>135</v>
      </c>
      <c r="F13" s="31">
        <v>1562</v>
      </c>
      <c r="G13" s="31">
        <f t="shared" si="12"/>
        <v>391</v>
      </c>
      <c r="H13" s="31">
        <v>1038</v>
      </c>
      <c r="I13" s="53">
        <f t="shared" si="13"/>
        <v>127</v>
      </c>
      <c r="J13" s="54">
        <f t="shared" si="14"/>
        <v>127</v>
      </c>
      <c r="K13" s="28">
        <f t="shared" si="15"/>
        <v>5</v>
      </c>
      <c r="L13" s="29">
        <f t="shared" si="16"/>
        <v>133</v>
      </c>
      <c r="M13" s="29">
        <f t="shared" si="17"/>
        <v>4</v>
      </c>
      <c r="N13" s="55">
        <f t="shared" si="2"/>
        <v>0.8</v>
      </c>
      <c r="O13" s="29">
        <f>VLOOKUP($C13,'[1]幼儿园分园 (班额调整)'!$C:$U,14,FALSE)</f>
        <v>2</v>
      </c>
      <c r="P13" s="29">
        <f>VLOOKUP($C13,'[1]幼儿园分园 (班额调整)'!$C:$U,15,FALSE)</f>
        <v>50</v>
      </c>
      <c r="Q13" s="29">
        <f t="shared" si="18"/>
        <v>50</v>
      </c>
      <c r="R13" s="29" t="str">
        <f t="shared" si="19"/>
        <v>达标</v>
      </c>
      <c r="S13" s="29">
        <v>2</v>
      </c>
      <c r="T13" s="29">
        <v>47</v>
      </c>
      <c r="U13" s="29">
        <f t="shared" si="20"/>
        <v>60</v>
      </c>
      <c r="V13" s="29" t="str">
        <f t="shared" si="21"/>
        <v>达标</v>
      </c>
      <c r="W13" s="29">
        <v>1</v>
      </c>
      <c r="X13" s="29">
        <v>36</v>
      </c>
      <c r="Y13" s="29">
        <f t="shared" si="22"/>
        <v>35</v>
      </c>
      <c r="Z13" s="29" t="str">
        <f t="shared" si="23"/>
        <v>未达标</v>
      </c>
      <c r="AA13" s="29">
        <f t="shared" si="24"/>
        <v>-6</v>
      </c>
      <c r="AB13" s="69" t="s">
        <v>49</v>
      </c>
      <c r="AC13" s="28">
        <f t="shared" si="25"/>
        <v>4</v>
      </c>
      <c r="AD13" s="29">
        <f t="shared" si="26"/>
        <v>111</v>
      </c>
      <c r="AE13" s="29">
        <f t="shared" si="27"/>
        <v>3</v>
      </c>
      <c r="AF13" s="55">
        <f t="shared" si="7"/>
        <v>0.75</v>
      </c>
      <c r="AG13" s="29">
        <f t="shared" si="40"/>
        <v>2</v>
      </c>
      <c r="AH13" s="29">
        <f t="shared" ref="AH13:AH17" si="42">P13</f>
        <v>50</v>
      </c>
      <c r="AI13" s="29">
        <f t="shared" si="29"/>
        <v>50</v>
      </c>
      <c r="AJ13" s="29" t="str">
        <f t="shared" si="30"/>
        <v>达标</v>
      </c>
      <c r="AK13" s="29">
        <f t="shared" si="39"/>
        <v>1</v>
      </c>
      <c r="AL13" s="29">
        <f>T13-22</f>
        <v>25</v>
      </c>
      <c r="AM13" s="29">
        <f t="shared" si="31"/>
        <v>30</v>
      </c>
      <c r="AN13" s="29" t="str">
        <f t="shared" si="32"/>
        <v>达标</v>
      </c>
      <c r="AO13" s="29">
        <f t="shared" si="33"/>
        <v>1</v>
      </c>
      <c r="AP13" s="29">
        <f t="shared" si="34"/>
        <v>36</v>
      </c>
      <c r="AQ13" s="29">
        <f t="shared" si="35"/>
        <v>35</v>
      </c>
      <c r="AR13" s="29" t="str">
        <f t="shared" si="36"/>
        <v>未达标</v>
      </c>
      <c r="AS13" s="78">
        <f t="shared" si="37"/>
        <v>16</v>
      </c>
      <c r="AT13" s="79" t="s">
        <v>50</v>
      </c>
    </row>
    <row r="14" ht="136" customHeight="1" spans="1:46">
      <c r="A14" s="28">
        <f>SUBTOTAL(103,$B$7:B14)+0</f>
        <v>8</v>
      </c>
      <c r="B14" s="29" t="s">
        <v>51</v>
      </c>
      <c r="C14" s="30" t="s">
        <v>52</v>
      </c>
      <c r="D14" s="31">
        <f>563.48+900</f>
        <v>1463.48</v>
      </c>
      <c r="E14" s="31">
        <f t="shared" si="11"/>
        <v>140</v>
      </c>
      <c r="F14" s="31">
        <f>1525+578</f>
        <v>2103</v>
      </c>
      <c r="G14" s="31">
        <f t="shared" si="12"/>
        <v>526</v>
      </c>
      <c r="H14" s="31">
        <f>404.44+576</f>
        <v>980.44</v>
      </c>
      <c r="I14" s="53">
        <f t="shared" si="13"/>
        <v>120</v>
      </c>
      <c r="J14" s="54">
        <f t="shared" si="14"/>
        <v>120</v>
      </c>
      <c r="K14" s="28">
        <f t="shared" si="15"/>
        <v>4</v>
      </c>
      <c r="L14" s="29">
        <f t="shared" si="16"/>
        <v>72</v>
      </c>
      <c r="M14" s="29">
        <f t="shared" si="17"/>
        <v>3</v>
      </c>
      <c r="N14" s="55">
        <f t="shared" si="2"/>
        <v>0.75</v>
      </c>
      <c r="O14" s="29">
        <f>VLOOKUP($C14,'[1]幼儿园分园 (班额调整)'!$C:$U,14,FALSE)</f>
        <v>2</v>
      </c>
      <c r="P14" s="29">
        <f>VLOOKUP($C14,'[1]幼儿园分园 (班额调整)'!$C:$U,15,FALSE)</f>
        <v>28</v>
      </c>
      <c r="Q14" s="29">
        <f t="shared" si="18"/>
        <v>50</v>
      </c>
      <c r="R14" s="29" t="str">
        <f t="shared" si="19"/>
        <v>达标</v>
      </c>
      <c r="S14" s="29">
        <v>1</v>
      </c>
      <c r="T14" s="29">
        <v>31</v>
      </c>
      <c r="U14" s="29">
        <f t="shared" si="20"/>
        <v>30</v>
      </c>
      <c r="V14" s="29" t="str">
        <f t="shared" si="21"/>
        <v>未达标</v>
      </c>
      <c r="W14" s="29">
        <v>1</v>
      </c>
      <c r="X14" s="29">
        <v>13</v>
      </c>
      <c r="Y14" s="29">
        <f t="shared" si="22"/>
        <v>35</v>
      </c>
      <c r="Z14" s="29" t="str">
        <f t="shared" si="23"/>
        <v>达标</v>
      </c>
      <c r="AA14" s="29">
        <f t="shared" si="24"/>
        <v>48</v>
      </c>
      <c r="AB14" s="69" t="s">
        <v>53</v>
      </c>
      <c r="AC14" s="28">
        <f t="shared" si="25"/>
        <v>5</v>
      </c>
      <c r="AD14" s="29">
        <f t="shared" si="26"/>
        <v>72</v>
      </c>
      <c r="AE14" s="29">
        <f t="shared" si="27"/>
        <v>5</v>
      </c>
      <c r="AF14" s="55">
        <f t="shared" si="7"/>
        <v>1</v>
      </c>
      <c r="AG14" s="29">
        <f t="shared" si="40"/>
        <v>2</v>
      </c>
      <c r="AH14" s="29">
        <f t="shared" si="42"/>
        <v>28</v>
      </c>
      <c r="AI14" s="29">
        <f t="shared" si="29"/>
        <v>50</v>
      </c>
      <c r="AJ14" s="29" t="str">
        <f t="shared" si="30"/>
        <v>达标</v>
      </c>
      <c r="AK14" s="29">
        <f>S14+1</f>
        <v>2</v>
      </c>
      <c r="AL14" s="29">
        <f>T14</f>
        <v>31</v>
      </c>
      <c r="AM14" s="29">
        <f t="shared" si="31"/>
        <v>60</v>
      </c>
      <c r="AN14" s="29" t="str">
        <f t="shared" si="32"/>
        <v>达标</v>
      </c>
      <c r="AO14" s="29">
        <f t="shared" si="33"/>
        <v>1</v>
      </c>
      <c r="AP14" s="29">
        <f t="shared" si="34"/>
        <v>13</v>
      </c>
      <c r="AQ14" s="29">
        <f t="shared" si="35"/>
        <v>35</v>
      </c>
      <c r="AR14" s="29" t="str">
        <f t="shared" si="36"/>
        <v>达标</v>
      </c>
      <c r="AS14" s="78">
        <f t="shared" si="37"/>
        <v>48</v>
      </c>
      <c r="AT14" s="79"/>
    </row>
    <row r="15" ht="85" customHeight="1" spans="1:46">
      <c r="A15" s="28">
        <f>SUBTOTAL(103,$B$7:B15)+0</f>
        <v>9</v>
      </c>
      <c r="B15" s="29" t="s">
        <v>54</v>
      </c>
      <c r="C15" s="30" t="s">
        <v>55</v>
      </c>
      <c r="D15" s="31">
        <v>563.39</v>
      </c>
      <c r="E15" s="31">
        <f t="shared" si="11"/>
        <v>54</v>
      </c>
      <c r="F15" s="31">
        <v>2386</v>
      </c>
      <c r="G15" s="31">
        <f t="shared" si="12"/>
        <v>597</v>
      </c>
      <c r="H15" s="31">
        <v>379.44</v>
      </c>
      <c r="I15" s="53">
        <f t="shared" si="13"/>
        <v>46</v>
      </c>
      <c r="J15" s="54">
        <f t="shared" si="14"/>
        <v>46</v>
      </c>
      <c r="K15" s="28">
        <f t="shared" si="15"/>
        <v>4</v>
      </c>
      <c r="L15" s="29">
        <f t="shared" si="16"/>
        <v>64</v>
      </c>
      <c r="M15" s="29">
        <f t="shared" si="17"/>
        <v>4</v>
      </c>
      <c r="N15" s="55">
        <f t="shared" si="2"/>
        <v>1</v>
      </c>
      <c r="O15" s="29">
        <f>VLOOKUP($C15,'[1]幼儿园分园 (班额调整)'!$C:$U,14,FALSE)</f>
        <v>2</v>
      </c>
      <c r="P15" s="29">
        <f>VLOOKUP($C15,'[1]幼儿园分园 (班额调整)'!$C:$U,15,FALSE)</f>
        <v>35</v>
      </c>
      <c r="Q15" s="29">
        <f t="shared" si="18"/>
        <v>50</v>
      </c>
      <c r="R15" s="29" t="str">
        <f t="shared" si="19"/>
        <v>达标</v>
      </c>
      <c r="S15" s="29">
        <v>1</v>
      </c>
      <c r="T15" s="29">
        <v>16</v>
      </c>
      <c r="U15" s="29">
        <f t="shared" si="20"/>
        <v>30</v>
      </c>
      <c r="V15" s="29" t="str">
        <f t="shared" si="21"/>
        <v>达标</v>
      </c>
      <c r="W15" s="29">
        <v>1</v>
      </c>
      <c r="X15" s="29">
        <v>13</v>
      </c>
      <c r="Y15" s="29">
        <f t="shared" si="22"/>
        <v>35</v>
      </c>
      <c r="Z15" s="29" t="str">
        <f t="shared" si="23"/>
        <v>达标</v>
      </c>
      <c r="AA15" s="29">
        <f t="shared" si="24"/>
        <v>-18</v>
      </c>
      <c r="AB15" s="69" t="s">
        <v>56</v>
      </c>
      <c r="AC15" s="28">
        <f t="shared" si="25"/>
        <v>3</v>
      </c>
      <c r="AD15" s="29">
        <f t="shared" si="26"/>
        <v>44</v>
      </c>
      <c r="AE15" s="29">
        <f t="shared" si="27"/>
        <v>3</v>
      </c>
      <c r="AF15" s="55">
        <f t="shared" si="7"/>
        <v>1</v>
      </c>
      <c r="AG15" s="29">
        <f>O15-1</f>
        <v>1</v>
      </c>
      <c r="AH15" s="29">
        <f>P15-20</f>
        <v>15</v>
      </c>
      <c r="AI15" s="29">
        <f t="shared" si="29"/>
        <v>25</v>
      </c>
      <c r="AJ15" s="29" t="str">
        <f t="shared" si="30"/>
        <v>达标</v>
      </c>
      <c r="AK15" s="29">
        <f t="shared" ref="AK15:AK17" si="43">S15</f>
        <v>1</v>
      </c>
      <c r="AL15" s="29">
        <f>T15</f>
        <v>16</v>
      </c>
      <c r="AM15" s="29">
        <f t="shared" si="31"/>
        <v>30</v>
      </c>
      <c r="AN15" s="29" t="str">
        <f t="shared" si="32"/>
        <v>达标</v>
      </c>
      <c r="AO15" s="29">
        <f t="shared" si="33"/>
        <v>1</v>
      </c>
      <c r="AP15" s="29">
        <f t="shared" si="34"/>
        <v>13</v>
      </c>
      <c r="AQ15" s="29">
        <f t="shared" si="35"/>
        <v>35</v>
      </c>
      <c r="AR15" s="29" t="str">
        <f t="shared" si="36"/>
        <v>达标</v>
      </c>
      <c r="AS15" s="78">
        <f t="shared" si="37"/>
        <v>2</v>
      </c>
      <c r="AT15" s="79"/>
    </row>
    <row r="16" ht="85" customHeight="1" spans="1:46">
      <c r="A16" s="28">
        <f>SUBTOTAL(103,$B$7:B16)+0</f>
        <v>10</v>
      </c>
      <c r="B16" s="29" t="s">
        <v>57</v>
      </c>
      <c r="C16" s="30" t="s">
        <v>58</v>
      </c>
      <c r="D16" s="31">
        <v>2113.01</v>
      </c>
      <c r="E16" s="31">
        <f t="shared" si="11"/>
        <v>202</v>
      </c>
      <c r="F16" s="31">
        <v>1500</v>
      </c>
      <c r="G16" s="31">
        <f t="shared" si="12"/>
        <v>375</v>
      </c>
      <c r="H16" s="31">
        <v>1595.01</v>
      </c>
      <c r="I16" s="53">
        <f t="shared" si="13"/>
        <v>195</v>
      </c>
      <c r="J16" s="54">
        <f t="shared" si="14"/>
        <v>195</v>
      </c>
      <c r="K16" s="28">
        <f t="shared" si="15"/>
        <v>4</v>
      </c>
      <c r="L16" s="29">
        <f t="shared" si="16"/>
        <v>91</v>
      </c>
      <c r="M16" s="29">
        <f t="shared" si="17"/>
        <v>3</v>
      </c>
      <c r="N16" s="55">
        <f t="shared" si="2"/>
        <v>0.75</v>
      </c>
      <c r="O16" s="29">
        <f>VLOOKUP($C16,'[1]幼儿园分园 (班额调整)'!$C:$U,14,FALSE)</f>
        <v>2</v>
      </c>
      <c r="P16" s="29">
        <f>VLOOKUP($C16,'[1]幼儿园分园 (班额调整)'!$C:$U,15,FALSE)</f>
        <v>32</v>
      </c>
      <c r="Q16" s="29">
        <f t="shared" si="18"/>
        <v>50</v>
      </c>
      <c r="R16" s="29" t="str">
        <f t="shared" si="19"/>
        <v>达标</v>
      </c>
      <c r="S16" s="29">
        <v>1</v>
      </c>
      <c r="T16" s="29">
        <v>31</v>
      </c>
      <c r="U16" s="29">
        <f t="shared" si="20"/>
        <v>30</v>
      </c>
      <c r="V16" s="29" t="str">
        <f t="shared" si="21"/>
        <v>未达标</v>
      </c>
      <c r="W16" s="29">
        <v>1</v>
      </c>
      <c r="X16" s="29">
        <v>28</v>
      </c>
      <c r="Y16" s="29">
        <f t="shared" si="22"/>
        <v>35</v>
      </c>
      <c r="Z16" s="29" t="str">
        <f t="shared" si="23"/>
        <v>达标</v>
      </c>
      <c r="AA16" s="29">
        <f t="shared" si="24"/>
        <v>104</v>
      </c>
      <c r="AB16" s="69" t="s">
        <v>59</v>
      </c>
      <c r="AC16" s="28">
        <f t="shared" si="25"/>
        <v>4</v>
      </c>
      <c r="AD16" s="29">
        <f t="shared" si="26"/>
        <v>85</v>
      </c>
      <c r="AE16" s="29">
        <f t="shared" si="27"/>
        <v>4</v>
      </c>
      <c r="AF16" s="55">
        <f t="shared" si="7"/>
        <v>1</v>
      </c>
      <c r="AG16" s="29">
        <f>O16</f>
        <v>2</v>
      </c>
      <c r="AH16" s="29">
        <f t="shared" si="42"/>
        <v>32</v>
      </c>
      <c r="AI16" s="29">
        <f t="shared" si="29"/>
        <v>50</v>
      </c>
      <c r="AJ16" s="29" t="str">
        <f t="shared" si="30"/>
        <v>达标</v>
      </c>
      <c r="AK16" s="29">
        <f t="shared" si="43"/>
        <v>1</v>
      </c>
      <c r="AL16" s="29">
        <f>T16-6</f>
        <v>25</v>
      </c>
      <c r="AM16" s="29">
        <f t="shared" si="31"/>
        <v>30</v>
      </c>
      <c r="AN16" s="29" t="str">
        <f t="shared" si="32"/>
        <v>达标</v>
      </c>
      <c r="AO16" s="29">
        <f t="shared" si="33"/>
        <v>1</v>
      </c>
      <c r="AP16" s="29">
        <f t="shared" si="34"/>
        <v>28</v>
      </c>
      <c r="AQ16" s="29">
        <f t="shared" si="35"/>
        <v>35</v>
      </c>
      <c r="AR16" s="29" t="str">
        <f t="shared" si="36"/>
        <v>达标</v>
      </c>
      <c r="AS16" s="78">
        <f t="shared" si="37"/>
        <v>110</v>
      </c>
      <c r="AT16" s="79"/>
    </row>
    <row r="17" ht="85" customHeight="1" spans="1:46">
      <c r="A17" s="32">
        <f>SUBTOTAL(103,$B$7:B17)+0</f>
        <v>11</v>
      </c>
      <c r="B17" s="33" t="s">
        <v>57</v>
      </c>
      <c r="C17" s="34" t="s">
        <v>60</v>
      </c>
      <c r="D17" s="35">
        <v>1707.56</v>
      </c>
      <c r="E17" s="35">
        <f t="shared" si="11"/>
        <v>164</v>
      </c>
      <c r="F17" s="35">
        <v>1200</v>
      </c>
      <c r="G17" s="35">
        <f t="shared" si="12"/>
        <v>300</v>
      </c>
      <c r="H17" s="35">
        <v>1332</v>
      </c>
      <c r="I17" s="56">
        <f t="shared" si="13"/>
        <v>163</v>
      </c>
      <c r="J17" s="57">
        <f t="shared" si="14"/>
        <v>163</v>
      </c>
      <c r="K17" s="32">
        <f t="shared" si="15"/>
        <v>5</v>
      </c>
      <c r="L17" s="33">
        <f t="shared" si="16"/>
        <v>112</v>
      </c>
      <c r="M17" s="33">
        <f t="shared" si="17"/>
        <v>4</v>
      </c>
      <c r="N17" s="58">
        <f t="shared" si="2"/>
        <v>0.8</v>
      </c>
      <c r="O17" s="33">
        <f>VLOOKUP($C17,'[1]幼儿园分园 (班额调整)'!$C:$U,14,FALSE)</f>
        <v>3</v>
      </c>
      <c r="P17" s="33">
        <f>VLOOKUP($C17,'[1]幼儿园分园 (班额调整)'!$C:$U,15,FALSE)</f>
        <v>59</v>
      </c>
      <c r="Q17" s="33">
        <f t="shared" si="18"/>
        <v>75</v>
      </c>
      <c r="R17" s="33" t="str">
        <f t="shared" si="19"/>
        <v>达标</v>
      </c>
      <c r="S17" s="33">
        <v>1</v>
      </c>
      <c r="T17" s="33">
        <v>35</v>
      </c>
      <c r="U17" s="33">
        <f t="shared" si="20"/>
        <v>30</v>
      </c>
      <c r="V17" s="33" t="str">
        <f t="shared" si="21"/>
        <v>未达标</v>
      </c>
      <c r="W17" s="33">
        <v>1</v>
      </c>
      <c r="X17" s="33">
        <v>18</v>
      </c>
      <c r="Y17" s="33">
        <f t="shared" si="22"/>
        <v>35</v>
      </c>
      <c r="Z17" s="33" t="str">
        <f t="shared" si="23"/>
        <v>达标</v>
      </c>
      <c r="AA17" s="33">
        <f t="shared" si="24"/>
        <v>51</v>
      </c>
      <c r="AB17" s="70" t="s">
        <v>61</v>
      </c>
      <c r="AC17" s="32">
        <f t="shared" si="25"/>
        <v>5</v>
      </c>
      <c r="AD17" s="33">
        <f t="shared" si="26"/>
        <v>103</v>
      </c>
      <c r="AE17" s="33">
        <f t="shared" si="27"/>
        <v>5</v>
      </c>
      <c r="AF17" s="58">
        <f t="shared" si="7"/>
        <v>1</v>
      </c>
      <c r="AG17" s="33">
        <f>O17</f>
        <v>3</v>
      </c>
      <c r="AH17" s="33">
        <f t="shared" si="42"/>
        <v>59</v>
      </c>
      <c r="AI17" s="33">
        <f t="shared" si="29"/>
        <v>75</v>
      </c>
      <c r="AJ17" s="33" t="str">
        <f t="shared" si="30"/>
        <v>达标</v>
      </c>
      <c r="AK17" s="33">
        <f t="shared" si="43"/>
        <v>1</v>
      </c>
      <c r="AL17" s="33">
        <f>T17-9</f>
        <v>26</v>
      </c>
      <c r="AM17" s="33">
        <f t="shared" si="31"/>
        <v>30</v>
      </c>
      <c r="AN17" s="33" t="str">
        <f t="shared" si="32"/>
        <v>达标</v>
      </c>
      <c r="AO17" s="33">
        <f t="shared" si="33"/>
        <v>1</v>
      </c>
      <c r="AP17" s="33">
        <f t="shared" si="34"/>
        <v>18</v>
      </c>
      <c r="AQ17" s="33">
        <f t="shared" si="35"/>
        <v>35</v>
      </c>
      <c r="AR17" s="33" t="str">
        <f t="shared" si="36"/>
        <v>达标</v>
      </c>
      <c r="AS17" s="80">
        <f t="shared" si="37"/>
        <v>60</v>
      </c>
      <c r="AT17" s="79"/>
    </row>
  </sheetData>
  <mergeCells count="25">
    <mergeCell ref="A1:AS1"/>
    <mergeCell ref="A2:C2"/>
    <mergeCell ref="AN2:AS2"/>
    <mergeCell ref="K3:AA3"/>
    <mergeCell ref="AC3:AS3"/>
    <mergeCell ref="K4:N4"/>
    <mergeCell ref="O4:R4"/>
    <mergeCell ref="S4:V4"/>
    <mergeCell ref="W4:Z4"/>
    <mergeCell ref="AC4:AF4"/>
    <mergeCell ref="AG4:AJ4"/>
    <mergeCell ref="AK4:AN4"/>
    <mergeCell ref="AO4:AR4"/>
    <mergeCell ref="A6:C6"/>
    <mergeCell ref="A3:A5"/>
    <mergeCell ref="B3:B5"/>
    <mergeCell ref="C3:C5"/>
    <mergeCell ref="J3:J5"/>
    <mergeCell ref="AA4:AA5"/>
    <mergeCell ref="AB3:AB5"/>
    <mergeCell ref="AS4:AS5"/>
    <mergeCell ref="AT3:AT5"/>
    <mergeCell ref="D3:E4"/>
    <mergeCell ref="F3:G4"/>
    <mergeCell ref="H3:I4"/>
  </mergeCells>
  <printOptions horizontalCentered="1"/>
  <pageMargins left="0.393055555555556" right="0.393055555555556" top="0.393055555555556" bottom="0.393055555555556" header="0.393055555555556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王璐璐</dc:creator>
  <cp:lastModifiedBy>Administrator</cp:lastModifiedBy>
  <dcterms:created xsi:type="dcterms:W3CDTF">2026-05-27T06:13:00Z</dcterms:created>
  <dcterms:modified xsi:type="dcterms:W3CDTF">2026-05-31T13:51:54Z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0E4FA4779A5F4A8F97ABA7D533809A9B_13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